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360" windowWidth="19170" windowHeight="6420" tabRatio="838" firstSheet="2" activeTab="4"/>
  </bookViews>
  <sheets>
    <sheet name="Инструкция" sheetId="1" r:id="rId1"/>
    <sheet name="Титульный" sheetId="2" r:id="rId2"/>
    <sheet name="Список листов" sheetId="3" r:id="rId3"/>
    <sheet name="ТС цены" sheetId="4" r:id="rId4"/>
    <sheet name="ТС цены (2)" sheetId="5" r:id="rId5"/>
    <sheet name="ТС характеристики" sheetId="6" r:id="rId6"/>
    <sheet name="ТС инвестиции" sheetId="7" r:id="rId7"/>
    <sheet name="ТС доступ" sheetId="8" r:id="rId8"/>
    <sheet name="ТС показатели" sheetId="9" r:id="rId9"/>
    <sheet name="Ссылки на публикации" sheetId="10" r:id="rId10"/>
    <sheet name="Проверка" sheetId="11" r:id="rId11"/>
    <sheet name="REESTR_START" sheetId="12" state="veryHidden" r:id="rId12"/>
    <sheet name="REESTR_ORG" sheetId="13" state="veryHidden" r:id="rId13"/>
    <sheet name="REESTR_TEMP" sheetId="14" state="veryHidden" r:id="rId14"/>
    <sheet name="REESTR" sheetId="15" state="veryHidden" r:id="rId15"/>
    <sheet name="TEHSHEET" sheetId="16" state="veryHidden" r:id="rId16"/>
    <sheet name="tech" sheetId="17" state="veryHidden" r:id="rId17"/>
    <sheet name="modHyp" sheetId="18" state="veryHidden" r:id="rId18"/>
    <sheet name="modChange" sheetId="19" state="veryHidden" r:id="rId19"/>
    <sheet name="modButtonClick" sheetId="20" state="veryHidden" r:id="rId20"/>
    <sheet name="modSubsidiary" sheetId="21" state="veryHidden" r:id="rId21"/>
  </sheets>
  <externalReferences>
    <externalReference r:id="rId24"/>
  </externalReferences>
  <definedNames>
    <definedName name="activity">'Титульный'!$F$20</definedName>
    <definedName name="activity_zag">'Титульный'!$E$20</definedName>
    <definedName name="ADD_FUEL_RANGE">'tech'!$3:$6</definedName>
    <definedName name="EFF_ADD">'ТС инвестиции'!$29:$29</definedName>
    <definedName name="et_price1_1">'tech'!$A$14:$Y$14</definedName>
    <definedName name="et_ssilki_1">'tech'!$A$22:$H$22</definedName>
    <definedName name="et_tsdostup_1">'tech'!$A$18:$H$18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'TEHSHEET'!$B$19:$B$25</definedName>
    <definedName name="kpp">'Титульный'!$F$18</definedName>
    <definedName name="kpp_zag">'Титульный'!$E$18</definedName>
    <definedName name="LIST_MR_MO_OKTMO">'REESTR'!$A$2:$C$476</definedName>
    <definedName name="LIST_ORG_WARM">'REESTR_ORG'!$A$2:$H$133</definedName>
    <definedName name="logical">'TEHSHEET'!$B$3:$B$4</definedName>
    <definedName name="mo">'Титульный'!$G$23</definedName>
    <definedName name="MO_LIST_10">'REESTR'!$B$77:$B$84</definedName>
    <definedName name="MO_LIST_11">'REESTR'!$B$85:$B$86</definedName>
    <definedName name="MO_LIST_12">'REESTR'!$B$87:$B$88</definedName>
    <definedName name="MO_LIST_13">'REESTR'!$B$89</definedName>
    <definedName name="MO_LIST_14">'REESTR'!$B$90:$B$91</definedName>
    <definedName name="MO_LIST_15">'REESTR'!$B$92:$B$93</definedName>
    <definedName name="MO_LIST_16">'REESTR'!$B$94:$B$95</definedName>
    <definedName name="MO_LIST_17">'REESTR'!$B$96:$B$97</definedName>
    <definedName name="MO_LIST_18">'REESTR'!$B$98</definedName>
    <definedName name="MO_LIST_19">'REESTR'!$B$99:$B$100</definedName>
    <definedName name="MO_LIST_2">'REESTR'!$B$2:$B$20</definedName>
    <definedName name="MO_LIST_20">'REESTR'!$B$101:$B$102</definedName>
    <definedName name="MO_LIST_21">'REESTR'!$B$103</definedName>
    <definedName name="MO_LIST_22">'REESTR'!$B$104</definedName>
    <definedName name="MO_LIST_23">'REESTR'!$B$105:$B$118</definedName>
    <definedName name="MO_LIST_24">'REESTR'!$B$119:$B$128</definedName>
    <definedName name="MO_LIST_25">'REESTR'!$B$129:$B$138</definedName>
    <definedName name="MO_LIST_26">'REESTR'!$B$139:$B$148</definedName>
    <definedName name="MO_LIST_27">'REESTR'!$B$149:$B$160</definedName>
    <definedName name="MO_LIST_28">'REESTR'!$B$161:$B$169</definedName>
    <definedName name="MO_LIST_29">'REESTR'!$B$170:$B$182</definedName>
    <definedName name="MO_LIST_3">'REESTR'!$B$21:$B$32</definedName>
    <definedName name="MO_LIST_30">'REESTR'!$B$183:$B$193</definedName>
    <definedName name="MO_LIST_31">'REESTR'!$B$194:$B$201</definedName>
    <definedName name="MO_LIST_32">'REESTR'!$B$202:$B$217</definedName>
    <definedName name="MO_LIST_33">'REESTR'!$B$218:$B$221</definedName>
    <definedName name="MO_LIST_34">'REESTR'!$B$222:$B$231</definedName>
    <definedName name="MO_LIST_35">'REESTR'!$B$232:$B$240</definedName>
    <definedName name="MO_LIST_36">'REESTR'!$B$241:$B$254</definedName>
    <definedName name="MO_LIST_37">'REESTR'!$B$255:$B$262</definedName>
    <definedName name="MO_LIST_38">'REESTR'!$B$263:$B$272</definedName>
    <definedName name="MO_LIST_39">'REESTR'!$B$273:$B$280</definedName>
    <definedName name="MO_LIST_4">'REESTR'!$B$33:$B$38</definedName>
    <definedName name="MO_LIST_40">'REESTR'!$B$281:$B$299</definedName>
    <definedName name="MO_LIST_41">'REESTR'!$B$300</definedName>
    <definedName name="MO_LIST_42">'REESTR'!$B$301:$B$308</definedName>
    <definedName name="MO_LIST_43">'REESTR'!$B$309:$B$321</definedName>
    <definedName name="MO_LIST_44">'REESTR'!$B$322:$B$333</definedName>
    <definedName name="MO_LIST_45">'REESTR'!$B$334:$B$343</definedName>
    <definedName name="MO_LIST_46">'REESTR'!$B$344:$B$354</definedName>
    <definedName name="MO_LIST_47">'REESTR'!$B$355:$B$365</definedName>
    <definedName name="MO_LIST_48">'REESTR'!$B$366:$B$372</definedName>
    <definedName name="MO_LIST_49">'REESTR'!$B$373</definedName>
    <definedName name="MO_LIST_5">'REESTR'!$B$39:$B$51</definedName>
    <definedName name="MO_LIST_50">'REESTR'!$B$374:$B$385</definedName>
    <definedName name="MO_LIST_51">'REESTR'!$B$386:$B$396</definedName>
    <definedName name="MO_LIST_52">'REESTR'!$B$397:$B$400</definedName>
    <definedName name="MO_LIST_53">'REESTR'!$B$401:$B$411</definedName>
    <definedName name="MO_LIST_54">'REESTR'!$B$412:$B$423</definedName>
    <definedName name="MO_LIST_55">'REESTR'!$B$424:$B$432</definedName>
    <definedName name="MO_LIST_56">'REESTR'!$B$433:$B$442</definedName>
    <definedName name="MO_LIST_57">'REESTR'!$B$443:$B$450</definedName>
    <definedName name="MO_LIST_58">'REESTR'!$B$451:$B$465</definedName>
    <definedName name="MO_LIST_59">'REESTR'!$B$466</definedName>
    <definedName name="MO_LIST_6">'REESTR'!$B$52:$B$59</definedName>
    <definedName name="MO_LIST_60">'REESTR'!$B$467:$B$476</definedName>
    <definedName name="MO_LIST_7">'REESTR'!$B$60:$B$70</definedName>
    <definedName name="MO_LIST_8">'REESTR'!$B$71:$B$75</definedName>
    <definedName name="MO_LIST_9">'REESTR'!$B$76</definedName>
    <definedName name="mo_zag">'Титульный'!$E$23</definedName>
    <definedName name="mr">'Титульный'!$G$22</definedName>
    <definedName name="MR_ADD">'ТС инвестиции'!$J:$J</definedName>
    <definedName name="MR_LIST">'REESTR'!$D$2:$D$60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'[1]Лист2'!$A$1</definedName>
    <definedName name="PRICE2_ADD">'ТС цены (2)'!$D$2:$G$2</definedName>
    <definedName name="PRICE2_LOAD">'ТС цены (2)'!$G$23:$G$23</definedName>
    <definedName name="ras_hoz">'ТС показатели'!$I$36</definedName>
    <definedName name="ras_itog">'ТС показатели'!$I$39</definedName>
    <definedName name="ras_proizv">'ТС показатели'!$I$33</definedName>
    <definedName name="REGION">'TEHSHEET'!$A$1:$A$84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tar_price2">'TEHSHEET'!$B$34:$B$40</definedName>
    <definedName name="topl">'tech'!$F$25:$F$51</definedName>
    <definedName name="version">'Инструкция'!$P$2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<sst xmlns="http://schemas.openxmlformats.org/spreadsheetml/2006/main" count="717" uniqueCount="520">
  <si>
    <t>Тариф без дифференциации по видам теплоносителя</t>
  </si>
  <si>
    <t>Тариф на тепловую энергию / дифференциация по видам теплоносителя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</si>
  <si>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и информация о порядке выполнения мероприятий, связанных с подключением</t>
  </si>
  <si>
    <t>ставка за мощность тыс.руб.в месяц/Гкал/ч</t>
  </si>
  <si>
    <t>ставка за энергию руб./Гкал</t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</si>
  <si>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</si>
  <si>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t>Комментарии</t>
  </si>
  <si>
    <t>3.9.1</t>
  </si>
  <si>
    <t>3.9.2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</si>
  <si>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</si>
  <si>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</si>
  <si>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</si>
  <si>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</si>
  <si>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</si>
  <si>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</si>
  <si>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</si>
  <si>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</si>
  <si>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</si>
  <si>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</si>
  <si>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</si>
  <si>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</si>
  <si>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</si>
  <si>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</si>
  <si>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</si>
  <si>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</si>
  <si>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</si>
  <si>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</si>
  <si>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</si>
  <si>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</si>
  <si>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</si>
  <si>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</si>
  <si>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</si>
  <si>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</si>
  <si>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</si>
  <si>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</si>
  <si>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Вид деятельности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</si>
  <si>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</si>
  <si>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</si>
  <si>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</si>
  <si>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</si>
  <si>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</si>
  <si>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</si>
  <si>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</si>
  <si>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</si>
  <si>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</si>
  <si>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</si>
  <si>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</si>
  <si>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3.2.2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</si>
  <si>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</si>
  <si>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</si>
  <si>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</si>
  <si>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</si>
  <si>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</si>
  <si>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</si>
  <si>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</si>
  <si>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</si>
  <si>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</si>
  <si>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</si>
  <si>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</si>
  <si>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тыс. кВт*ч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</si>
  <si>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</si>
  <si>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</si>
  <si>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</si>
  <si>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</si>
  <si>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</si>
  <si>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</si>
  <si>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</si>
  <si>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</si>
  <si>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</si>
  <si>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</si>
  <si>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</si>
  <si>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</si>
  <si>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</si>
  <si>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</si>
  <si>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</si>
  <si>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</si>
  <si>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Наличие 2-ставочного тарифа</t>
  </si>
  <si>
    <t>тарифы для цены(2)</t>
  </si>
  <si>
    <t>горячая вода</t>
  </si>
  <si>
    <t>отборный пар давлением от 1,2 до 2,5 кг/см2</t>
  </si>
  <si>
    <t>острый и редуцированный пар</t>
  </si>
  <si>
    <t>отборный пар давлением от 2,5 до 7,0 кг/см3</t>
  </si>
  <si>
    <t>отборный пар давлением от 7,0 до 13,0 кг/см4</t>
  </si>
  <si>
    <t>отборный пар давлением свыше 13 кг/см5</t>
  </si>
  <si>
    <t>3.7.2</t>
  </si>
  <si>
    <t>9.1</t>
  </si>
  <si>
    <t>тыс.Гкал</t>
  </si>
  <si>
    <t>кВт*ч/Гкал</t>
  </si>
  <si>
    <t>Единица измерения</t>
  </si>
  <si>
    <t>3.1</t>
  </si>
  <si>
    <t>3.2</t>
  </si>
  <si>
    <t>11.2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</si>
  <si>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</si>
  <si>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</si>
  <si>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</si>
  <si>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</si>
  <si>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</si>
  <si>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</si>
  <si>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</si>
  <si>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</si>
  <si>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</si>
  <si>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</si>
  <si>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</si>
  <si>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</si>
  <si>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</si>
  <si>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</si>
  <si>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</si>
  <si>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</si>
  <si>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</si>
  <si>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</si>
  <si>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</si>
  <si>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</si>
  <si>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</si>
  <si>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</si>
  <si>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</si>
  <si>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</si>
  <si>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11.1</t>
  </si>
  <si>
    <t>12</t>
  </si>
  <si>
    <t>13</t>
  </si>
  <si>
    <t>14</t>
  </si>
  <si>
    <t>15</t>
  </si>
  <si>
    <t>16</t>
  </si>
  <si>
    <t>17</t>
  </si>
  <si>
    <t>18</t>
  </si>
  <si>
    <t>Нижегородская область</t>
  </si>
  <si>
    <t>Почтовый адрес</t>
  </si>
  <si>
    <t>Инструкция по заполнению шаблона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</si>
  <si>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</si>
  <si>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</si>
  <si>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</si>
  <si>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</si>
  <si>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</si>
  <si>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</si>
  <si>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</si>
  <si>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</si>
  <si>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</si>
  <si>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</si>
  <si>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</si>
  <si>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</si>
  <si>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</si>
  <si>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</si>
  <si>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</si>
  <si>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</si>
  <si>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</si>
  <si>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</si>
  <si>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</si>
  <si>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</si>
  <si>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</si>
  <si>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</si>
  <si>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</si>
  <si>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</si>
  <si>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</si>
  <si>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</si>
  <si>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</si>
  <si>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</si>
  <si>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</si>
  <si>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</si>
  <si>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</si>
  <si>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</si>
  <si>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</si>
  <si>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</si>
  <si>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</si>
  <si>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</si>
  <si>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</si>
  <si>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</si>
  <si>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</si>
  <si>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</si>
  <si>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</si>
  <si>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</si>
  <si>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</si>
  <si>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</si>
  <si>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</si>
  <si>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</si>
  <si>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</si>
  <si>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</si>
  <si>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</si>
  <si>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</si>
  <si>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</si>
  <si>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</si>
  <si>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</si>
  <si>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</si>
  <si>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</si>
  <si>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</si>
  <si>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</si>
  <si>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</si>
  <si>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</si>
  <si>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</si>
  <si>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</si>
  <si>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</si>
  <si>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</si>
  <si>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</si>
  <si>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</si>
  <si>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</si>
  <si>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</si>
  <si>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</si>
  <si>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</si>
  <si>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</si>
  <si>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</si>
  <si>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Справочно: количество выданных техусловий на подключение</t>
  </si>
  <si>
    <t>Постановление (от XX.XX.XXXX №)</t>
  </si>
  <si>
    <t>Наименование регулирующего органа, принявшего решение об утверждении цен</t>
  </si>
  <si>
    <t>руб./Гкал ч</t>
  </si>
  <si>
    <t>руб./Гкал</t>
  </si>
  <si>
    <t>Утвержденная надбавка к ценам (тарифам) на тепловую энергию для населения</t>
  </si>
  <si>
    <t>Утвержденная надбавка к ценам (тарифам) на тепловую энергию для бюджетных потребителей</t>
  </si>
  <si>
    <t>ТС цены (2)</t>
  </si>
  <si>
    <t>Ссылки на публикации</t>
  </si>
  <si>
    <t>Ссылка на материалы</t>
  </si>
  <si>
    <t>Контакты службы, ответственной за прием и обработку заявок на подключение к системе.</t>
  </si>
  <si>
    <t>4.3</t>
  </si>
  <si>
    <t>4.4</t>
  </si>
  <si>
    <t>E-mail</t>
  </si>
  <si>
    <t>Утвержденная надбавка к ценам (тарифам) на тепловую энергию для прочих потребителей</t>
  </si>
  <si>
    <t>Утвержденный тариф регулируемых организаций на подключение к системе теплоснабжения</t>
  </si>
  <si>
    <t>Субъект РФ</t>
  </si>
  <si>
    <t>Показатели подлежащие раскрытию в сфере теплоснабжения и сфере оказания услуг по передаче тепловой энергии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</si>
  <si>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</si>
  <si>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</si>
  <si>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</si>
  <si>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</si>
  <si>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</si>
  <si>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Удалить</t>
  </si>
  <si>
    <t>ТС цены</t>
  </si>
  <si>
    <t>ТС характеристики</t>
  </si>
  <si>
    <t>ТС инвестиции</t>
  </si>
  <si>
    <t>ТС доступ</t>
  </si>
  <si>
    <t>ТС показатели</t>
  </si>
  <si>
    <t>19</t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</si>
  <si>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</si>
  <si>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</si>
  <si>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</si>
  <si>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t>Содержание пункта</t>
  </si>
  <si>
    <t>Добавить запись</t>
  </si>
  <si>
    <t>газ природный</t>
  </si>
  <si>
    <t>тыс. м3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</si>
  <si>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</si>
  <si>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</si>
  <si>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</si>
  <si>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</si>
  <si>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</si>
  <si>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</si>
  <si>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</si>
  <si>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</si>
  <si>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</si>
  <si>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</si>
  <si>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</si>
  <si>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</si>
  <si>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</si>
  <si>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</si>
  <si>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</si>
  <si>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</si>
  <si>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</si>
  <si>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</si>
  <si>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</si>
  <si>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</si>
  <si>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Горючий сланец</t>
  </si>
  <si>
    <t>Керосин</t>
  </si>
  <si>
    <t>кислородно-водородная смесь</t>
  </si>
  <si>
    <t>Электроэнергия (НН)</t>
  </si>
  <si>
    <t>тыс.кВт ч</t>
  </si>
  <si>
    <t>Электроэнергия (СН1)</t>
  </si>
  <si>
    <t>Электроэнергия (СН2)</t>
  </si>
  <si>
    <t>Электроэнергия (ВН)</t>
  </si>
  <si>
    <t>Мощность</t>
  </si>
  <si>
    <t>тыс.кВт</t>
  </si>
  <si>
    <t>прочее</t>
  </si>
  <si>
    <t>Справочно: потери тепла через изоляцию труб</t>
  </si>
  <si>
    <t>Количество заявок на подключение к системе теплоснабжения, по которым принято решение об отказе в подключении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</si>
  <si>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</si>
  <si>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</si>
  <si>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</si>
  <si>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et_ssilki_1</t>
  </si>
  <si>
    <t>1</t>
  </si>
  <si>
    <t>Наименование инвестиционной программы</t>
  </si>
  <si>
    <t>чел.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</si>
  <si>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</si>
  <si>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</si>
  <si>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</si>
  <si>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</si>
  <si>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</si>
  <si>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</si>
  <si>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</si>
  <si>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</si>
  <si>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</si>
  <si>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</si>
  <si>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Привлеченные средства(тыс. руб.), из них:</t>
  </si>
  <si>
    <t>16.1</t>
  </si>
  <si>
    <t>16.2</t>
  </si>
  <si>
    <t>16.3</t>
  </si>
  <si>
    <t>17.1</t>
  </si>
  <si>
    <t>Федеральный бюджет (тыс. руб.)</t>
  </si>
  <si>
    <t>17.2</t>
  </si>
  <si>
    <t>17.3</t>
  </si>
  <si>
    <t>22</t>
  </si>
  <si>
    <t>23</t>
  </si>
  <si>
    <t>3.6.1</t>
  </si>
  <si>
    <t>3.6.2</t>
  </si>
  <si>
    <t>куб. м/Гкал</t>
  </si>
  <si>
    <t>Утвержденный тариф на передачу тепловой энергии (мощности)</t>
  </si>
  <si>
    <t>Добавить мероприятие</t>
  </si>
  <si>
    <t>х</t>
  </si>
  <si>
    <t>Добавить показатель эффективности</t>
  </si>
  <si>
    <t>Удалить мероприятие</t>
  </si>
  <si>
    <t>Способ приобретения</t>
  </si>
  <si>
    <t>Добавить вид топлива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</si>
  <si>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</si>
  <si>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</si>
  <si>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</si>
  <si>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</si>
  <si>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</si>
  <si>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3.3.2</t>
  </si>
  <si>
    <t>3.4</t>
  </si>
  <si>
    <t>3.5</t>
  </si>
  <si>
    <t>3.7.1</t>
  </si>
  <si>
    <t>3.8</t>
  </si>
  <si>
    <t>3.8.1</t>
  </si>
  <si>
    <t>3.8.2</t>
  </si>
  <si>
    <t>3.9</t>
  </si>
  <si>
    <t>3.10</t>
  </si>
  <si>
    <t>3.11</t>
  </si>
  <si>
    <t>20</t>
  </si>
  <si>
    <t>21</t>
  </si>
  <si>
    <t>Лист</t>
  </si>
  <si>
    <t>Заголовок листа</t>
  </si>
  <si>
    <t>Перейти на лист</t>
  </si>
  <si>
    <t>Список листов</t>
  </si>
  <si>
    <t>3.2.1</t>
  </si>
  <si>
    <t>Объем</t>
  </si>
  <si>
    <t>тыс.руб.</t>
  </si>
  <si>
    <t>Стоимость</t>
  </si>
  <si>
    <t>x</t>
  </si>
  <si>
    <t>руб.</t>
  </si>
  <si>
    <t>Гкал/ч</t>
  </si>
  <si>
    <t>тыс. Гкал</t>
  </si>
  <si>
    <t>км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</si>
  <si>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</si>
  <si>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</si>
  <si>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</si>
  <si>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</si>
  <si>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</si>
  <si>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</si>
  <si>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</si>
  <si>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</si>
  <si>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Источник официального опубликования</t>
  </si>
  <si>
    <t>кг у.т./Гкал</t>
  </si>
  <si>
    <t>Введите название мероприятия</t>
  </si>
  <si>
    <t>3</t>
  </si>
  <si>
    <t>ед.</t>
  </si>
  <si>
    <t>Информация об инвестиционных программах и отчетах об их реализации</t>
  </si>
  <si>
    <t>Информация о ценах (тарифах) на регулируемые товары и услуги и надбавках к этим ценам (тарифам)</t>
  </si>
  <si>
    <t>Значение</t>
  </si>
  <si>
    <t>Нет</t>
  </si>
  <si>
    <t>Утвержденная надбавка к ценам (тарифам) на тепловую энергию для потребителей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</si>
  <si>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</si>
  <si>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</si>
  <si>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>1.1.1</t>
  </si>
  <si>
    <t>1.1.2</t>
  </si>
  <si>
    <t>2.1.1</t>
  </si>
  <si>
    <t>2.1.2</t>
  </si>
  <si>
    <t>3.1.1</t>
  </si>
  <si>
    <t>3.1.2</t>
  </si>
  <si>
    <t>3.4.1</t>
  </si>
  <si>
    <t>3.4.2</t>
  </si>
  <si>
    <t>3.5.1</t>
  </si>
  <si>
    <t>3.5.2</t>
  </si>
  <si>
    <t>4.1.1</t>
  </si>
  <si>
    <t>4.1.2</t>
  </si>
  <si>
    <t xml:space="preserve">Количество потребителей, затронутых ограничениями подачи тепловой энергии 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</si>
  <si>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</si>
  <si>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исполненных заявок на подключение к системе теплоснабжения</t>
  </si>
  <si>
    <t>Резерв мощности системы теплоснабжения Всего (Гкал/час)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</si>
  <si>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</si>
  <si>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(если отличается от количества поданных) </t>
  </si>
  <si>
    <t>Добавить систему теплоснабжения</t>
  </si>
  <si>
    <t>Изменение стоимости основных фондов</t>
  </si>
  <si>
    <t>Вид регулируемой деятельности (производство, передача и сбыт тепловой энергии)</t>
  </si>
  <si>
    <t>Выручка от регулируемой деятельности</t>
  </si>
  <si>
    <t>Себестоимость производимых товаров (оказываемых услуг) по регулируемому виду деятельности, в том числе:</t>
  </si>
  <si>
    <t>Расходы на покупаемую тепловую энергию (мощность)</t>
  </si>
  <si>
    <t>Расходы на топливо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</si>
  <si>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</si>
  <si>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Средневзвешенная стоимость 1 кВт*ч</t>
  </si>
  <si>
    <t>Объем приобретенной электрической энергии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</si>
  <si>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</si>
  <si>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</si>
  <si>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</si>
  <si>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</si>
  <si>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Расходы на амортизацию основных производственных средств, используемых в технологическом процессе</t>
  </si>
  <si>
    <t>Аренда имущества, используемого в технологическом процессе</t>
  </si>
  <si>
    <t>Общепроизводственные (цеховые) расходы, в том числе:</t>
  </si>
  <si>
    <t>Расходы на оплату труда</t>
  </si>
  <si>
    <t>Отчисления на социальные нужды</t>
  </si>
  <si>
    <t>Общехозяйственные (управленческие) расходы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</si>
  <si>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</si>
  <si>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</si>
  <si>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</si>
  <si>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</si>
  <si>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</si>
  <si>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 xml:space="preserve">В том числе за счет ввода (вывода) их из эксплуатации </t>
  </si>
  <si>
    <t>Установленная тепловая мощность</t>
  </si>
  <si>
    <t>Присоединенная нагрузка</t>
  </si>
  <si>
    <t>Объем вырабатываемой регулируемой организацией тепловой энергии</t>
  </si>
  <si>
    <t>Справочно: объем тепловой энергии на технологические нужды производства</t>
  </si>
  <si>
    <t>Объем покупаемой регулируемой организацией тепловой энергии</t>
  </si>
  <si>
    <t>Объем тепловой энергии, отпускаемой потребителям, в том числе:</t>
  </si>
  <si>
    <t>По приборам учета</t>
  </si>
  <si>
    <t>По нормативам потребления</t>
  </si>
  <si>
    <t>Технологические потери тепловой энергии при передаче по тепловым сетям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</si>
  <si>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</si>
  <si>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</si>
  <si>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</si>
  <si>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</si>
  <si>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</si>
  <si>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Среднесписочная численность основного производственного персонала</t>
  </si>
  <si>
    <t>Удельный расход условного топлива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</si>
  <si>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</si>
  <si>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Удельный расход холодной воды на единицу тепловой энергии, отпускаемой в тепловую сеть</t>
  </si>
  <si>
    <t>Цель инвестиционной программы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</si>
  <si>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</si>
  <si>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</si>
  <si>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</si>
  <si>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Инвестиционная программа продолжается в следующих периодах</t>
  </si>
  <si>
    <t>Эффективность реализации инвестиционной программы: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</si>
  <si>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</si>
  <si>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</si>
  <si>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</si>
  <si>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Снижения % утечек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</si>
  <si>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</si>
  <si>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</si>
  <si>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</si>
  <si>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</si>
  <si>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</si>
  <si>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</si>
  <si>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</si>
  <si>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</si>
  <si>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</si>
  <si>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</si>
  <si>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</si>
  <si>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</si>
  <si>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Кредиты банков (тыс. руб.)</t>
  </si>
  <si>
    <t>Из них: кредиты иностранных банков (тыс. руб.)</t>
  </si>
  <si>
    <t>Заемные средства других организаций (тыс. руб.)</t>
  </si>
  <si>
    <t>Бюджетные средства (тыс. руб.) из них:</t>
  </si>
  <si>
    <t>Бюджет субъекта РФ (тыс. руб.)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</si>
  <si>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</si>
  <si>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</si>
  <si>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</si>
  <si>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</si>
  <si>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</si>
  <si>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Плата за подключение (тыс.руб.)</t>
  </si>
  <si>
    <t>Прибыль (тыс.руб.)</t>
  </si>
  <si>
    <t>Горячая вода, в том числе</t>
  </si>
  <si>
    <t>через тепловую сеть</t>
  </si>
  <si>
    <t>отпуск с коллекторов</t>
  </si>
  <si>
    <t>Отборный пар всего, в том числе</t>
  </si>
  <si>
    <t>Острый редуцированный пар, в том числе</t>
  </si>
  <si>
    <t>Организации-перепродавцы</t>
  </si>
  <si>
    <t>Бюджетные потребители</t>
  </si>
  <si>
    <t>Население</t>
  </si>
  <si>
    <t>Прочие</t>
  </si>
  <si>
    <t>Одноставочный тариф, руб./Гкал</t>
  </si>
  <si>
    <t>Двухставочный тариф</t>
  </si>
  <si>
    <t>4.1</t>
  </si>
  <si>
    <t>4.2</t>
  </si>
  <si>
    <t>5.1</t>
  </si>
  <si>
    <t>6.1</t>
  </si>
  <si>
    <r>
      <t>1,2-2,5 кг/см</t>
    </r>
    <r>
      <rPr>
        <vertAlign val="superscript"/>
        <sz val="9"/>
        <rFont val="Tahoma"/>
        <family val="2"/>
      </rPr>
      <t>2</t>
    </r>
  </si>
  <si>
    <r>
      <t>2,5-7 кг/см</t>
    </r>
    <r>
      <rPr>
        <vertAlign val="superscript"/>
        <sz val="9"/>
        <rFont val="Tahoma"/>
        <family val="2"/>
      </rPr>
      <t>2</t>
    </r>
  </si>
  <si>
    <r>
      <t>7-13 кг/см</t>
    </r>
    <r>
      <rPr>
        <vertAlign val="superscript"/>
        <sz val="9"/>
        <rFont val="Tahoma"/>
        <family val="2"/>
      </rPr>
      <t>2</t>
    </r>
  </si>
  <si>
    <r>
      <t>&gt; 13 кг/см</t>
    </r>
    <r>
      <rPr>
        <vertAlign val="superscript"/>
        <sz val="9"/>
        <rFont val="Tahoma"/>
        <family val="2"/>
      </rPr>
      <t>2</t>
    </r>
  </si>
  <si>
    <t>Добавить вид теплоносителя</t>
  </si>
  <si>
    <t>et_price1_1</t>
  </si>
  <si>
    <t>МР</t>
  </si>
  <si>
    <t>МО</t>
  </si>
  <si>
    <t>МР_ОКТМО</t>
  </si>
  <si>
    <t>МО ОКТМО</t>
  </si>
  <si>
    <t>ОРГАНИЗАЦИЯ</t>
  </si>
  <si>
    <t>ИНН</t>
  </si>
  <si>
    <t>КПП</t>
  </si>
  <si>
    <t>ВИД ДЕЯТЕЛЬНОСТИ</t>
  </si>
  <si>
    <t>Удалить теплоноситель</t>
  </si>
  <si>
    <t>end</t>
  </si>
  <si>
    <t>first</t>
  </si>
  <si>
    <t>НДС</t>
  </si>
  <si>
    <t>Вид тарифа на передачу тепловой энергии</t>
  </si>
  <si>
    <t>1.1</t>
  </si>
  <si>
    <t>1.2</t>
  </si>
  <si>
    <t>1.3</t>
  </si>
  <si>
    <t>Утвержденная надбавка к тарифам регулируемых организаций на тепловую энергию</t>
  </si>
  <si>
    <t>Утвержденная надбавка к тарифам регулируемых организаций на передачу тепловой энергии</t>
  </si>
  <si>
    <t>Утвержденный тариф на подключение создаваемых (реконструируемых) объектов недвижимости к системе теплоснабжения</t>
  </si>
  <si>
    <t>et_tsdostup_1</t>
  </si>
  <si>
    <t>Стоимость 1й единицы объема с учетом доставки (транспортировки)</t>
  </si>
  <si>
    <t>Ссылки на публикации в других источниках</t>
  </si>
  <si>
    <t>Телефон</t>
  </si>
  <si>
    <t>Адрес</t>
  </si>
  <si>
    <t>Сайт</t>
  </si>
  <si>
    <t>ПЛАН</t>
  </si>
  <si>
    <t>ООО "МЕЧЕЛ-ЭНЕРГО"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</si>
  <si>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</si>
  <si>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</si>
  <si>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</si>
  <si>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</si>
  <si>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</si>
  <si>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7722245108</t>
  </si>
  <si>
    <t>183232001</t>
  </si>
  <si>
    <t>Отчетность представлена без НДС</t>
  </si>
  <si>
    <t>125993, РФ, Москва, ул. Красноармейская, д.1</t>
  </si>
  <si>
    <t>426006, УР, г. Ижевск, ул. Новоажимова, д.6</t>
  </si>
  <si>
    <t>Гаврюшина С.А.</t>
  </si>
  <si>
    <t>Год</t>
  </si>
  <si>
    <t>Удмуртская Республика</t>
  </si>
  <si>
    <t>г. Ижевск</t>
  </si>
  <si>
    <t>РЭК УР</t>
  </si>
  <si>
    <t>rek-udm.ru</t>
  </si>
  <si>
    <t>94701000</t>
  </si>
  <si>
    <t>Гкал</t>
  </si>
  <si>
    <t>транспортировка по паропроводам</t>
  </si>
  <si>
    <t>от 09.12.2010 № 17/14</t>
  </si>
  <si>
    <t>Зорин С.В.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</si>
</sst>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_-* #,##0_-;\-* #,##0_-;_-* &quot;-&quot;_-;_-@_-"/>
    <numFmt numFmtId="167" formatCode="_-* #,##0.00_-;\-* #,##0.00_-;_-* &quot;-&quot;??_-;_-@_-"/>
    <numFmt numFmtId="168" formatCode="&quot;$&quot;#,##0_);[Red]\(&quot;$&quot;#,##0\)"/>
    <numFmt numFmtId="169" formatCode="General_)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</numFmts>
  <fonts count="61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sz val="10"/>
      <name val="Microsoft Sans Serif"/>
      <family val="2"/>
    </font>
    <font>
      <b/>
      <sz val="9"/>
      <color indexed="8"/>
      <name val="Tahoma"/>
      <family val="2"/>
    </font>
    <font>
      <vertAlign val="superscript"/>
      <sz val="9"/>
      <name val="Tahoma"/>
      <family val="2"/>
    </font>
    <font>
      <sz val="10"/>
      <color indexed="9"/>
      <name val="Arial Cyr"/>
      <family val="0"/>
    </font>
    <font>
      <b/>
      <sz val="9"/>
      <color indexed="10"/>
      <name val="Tahom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</fills>
  <borders count="73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thin"/>
      <right/>
      <top style="medium"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/>
    </border>
    <border>
      <left style="thin"/>
      <right/>
      <top style="medium"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 style="medium"/>
    </border>
    <border>
      <left/>
      <right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 style="medium"/>
      <bottom style="medium"/>
    </border>
  </borders>
  <cellStyleXfs count="5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172" fontId="25" fillId="0" borderId="1">
      <alignment/>
      <protection locked="0"/>
    </xf>
    <xf numFmtId="173" fontId="25" fillId="0" borderId="0">
      <alignment/>
      <protection locked="0"/>
    </xf>
    <xf numFmtId="174" fontId="25" fillId="0" borderId="0">
      <alignment/>
      <protection locked="0"/>
    </xf>
    <xf numFmtId="173" fontId="25" fillId="0" borderId="0">
      <alignment/>
      <protection locked="0"/>
    </xf>
    <xf numFmtId="174" fontId="25" fillId="0" borderId="0">
      <alignment/>
      <protection locked="0"/>
    </xf>
    <xf numFmtId="175" fontId="25" fillId="0" borderId="0">
      <alignment/>
      <protection locked="0"/>
    </xf>
    <xf numFmtId="172" fontId="26" fillId="0" borderId="0">
      <alignment/>
      <protection locked="0"/>
    </xf>
    <xf numFmtId="172" fontId="26" fillId="0" borderId="0">
      <alignment/>
      <protection locked="0"/>
    </xf>
    <xf numFmtId="172" fontId="25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9" fillId="3" borderId="0" applyNumberFormat="0" applyBorder="0" applyAlignment="0" applyProtection="0"/>
    <xf numFmtId="0" fontId="11" fillId="20" borderId="2" applyNumberFormat="0" applyAlignment="0" applyProtection="0"/>
    <xf numFmtId="0" fontId="16" fillId="21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64" fontId="28" fillId="0" borderId="0" applyFill="0" applyBorder="0" applyAlignment="0" applyProtection="0"/>
    <xf numFmtId="164" fontId="29" fillId="0" borderId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0" fontId="23" fillId="4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7" borderId="2" applyNumberFormat="0" applyAlignment="0" applyProtection="0"/>
    <xf numFmtId="0" fontId="21" fillId="0" borderId="7" applyNumberFormat="0" applyFill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8" fillId="23" borderId="8" applyNumberFormat="0" applyFont="0" applyAlignment="0" applyProtection="0"/>
    <xf numFmtId="0" fontId="10" fillId="20" borderId="9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>
      <alignment horizontal="left"/>
      <protection/>
    </xf>
    <xf numFmtId="0" fontId="24" fillId="0" borderId="0">
      <alignment/>
      <protection/>
    </xf>
    <xf numFmtId="0" fontId="17" fillId="0" borderId="0" applyNumberFormat="0" applyFill="0" applyBorder="0" applyAlignment="0" applyProtection="0"/>
    <xf numFmtId="0" fontId="15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169" fontId="0" fillId="0" borderId="11">
      <alignment/>
      <protection locked="0"/>
    </xf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10" fillId="20" borderId="9" applyNumberFormat="0" applyAlignment="0" applyProtection="0"/>
    <xf numFmtId="0" fontId="10" fillId="20" borderId="9" applyNumberFormat="0" applyAlignment="0" applyProtection="0"/>
    <xf numFmtId="0" fontId="10" fillId="20" borderId="9" applyNumberFormat="0" applyAlignment="0" applyProtection="0"/>
    <xf numFmtId="0" fontId="10" fillId="20" borderId="9" applyNumberFormat="0" applyAlignment="0" applyProtection="0"/>
    <xf numFmtId="0" fontId="10" fillId="20" borderId="9" applyNumberFormat="0" applyAlignment="0" applyProtection="0"/>
    <xf numFmtId="0" fontId="10" fillId="20" borderId="9" applyNumberFormat="0" applyAlignment="0" applyProtection="0"/>
    <xf numFmtId="0" fontId="10" fillId="20" borderId="9" applyNumberFormat="0" applyAlignment="0" applyProtection="0"/>
    <xf numFmtId="0" fontId="10" fillId="20" borderId="9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2" applyBorder="0">
      <alignment horizontal="center" vertical="center" wrapText="1"/>
      <protection/>
    </xf>
    <xf numFmtId="169" fontId="43" fillId="6" borderId="11">
      <alignment/>
      <protection/>
    </xf>
    <xf numFmtId="4" fontId="38" fillId="22" borderId="13" applyBorder="0">
      <alignment horizontal="right"/>
      <protection/>
    </xf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35" fillId="0" borderId="1" applyNumberFormat="0" applyFill="0" applyAlignment="0" applyProtection="0"/>
    <xf numFmtId="0" fontId="16" fillId="21" borderId="3" applyNumberFormat="0" applyAlignment="0" applyProtection="0"/>
    <xf numFmtId="0" fontId="16" fillId="21" borderId="3" applyNumberFormat="0" applyAlignment="0" applyProtection="0"/>
    <xf numFmtId="0" fontId="16" fillId="21" borderId="3" applyNumberFormat="0" applyAlignment="0" applyProtection="0"/>
    <xf numFmtId="0" fontId="16" fillId="21" borderId="3" applyNumberFormat="0" applyAlignment="0" applyProtection="0"/>
    <xf numFmtId="0" fontId="16" fillId="21" borderId="3" applyNumberFormat="0" applyAlignment="0" applyProtection="0"/>
    <xf numFmtId="0" fontId="16" fillId="21" borderId="3" applyNumberFormat="0" applyAlignment="0" applyProtection="0"/>
    <xf numFmtId="0" fontId="16" fillId="21" borderId="3" applyNumberFormat="0" applyAlignment="0" applyProtection="0"/>
    <xf numFmtId="0" fontId="16" fillId="21" borderId="3" applyNumberFormat="0" applyAlignment="0" applyProtection="0"/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41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5" fontId="2" fillId="4" borderId="13">
      <alignment wrapText="1"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49" fontId="38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38" fillId="0" borderId="0" applyBorder="0">
      <alignment vertical="top"/>
      <protection/>
    </xf>
    <xf numFmtId="0" fontId="0" fillId="0" borderId="0">
      <alignment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0" fontId="7" fillId="0" borderId="0">
      <alignment/>
      <protection/>
    </xf>
    <xf numFmtId="0" fontId="0" fillId="0" borderId="0">
      <alignment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0" fontId="0" fillId="0" borderId="0">
      <alignment/>
      <protection/>
    </xf>
    <xf numFmtId="49" fontId="38" fillId="0" borderId="0" applyBorder="0">
      <alignment vertical="top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164" fontId="44" fillId="22" borderId="14" applyNumberFormat="0" applyBorder="0" applyAlignment="0">
      <protection locked="0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4" fillId="0" borderId="0">
      <alignment/>
      <protection/>
    </xf>
    <xf numFmtId="164" fontId="35" fillId="0" borderId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9" fontId="35" fillId="0" borderId="0">
      <alignment horizontal="center"/>
      <protection/>
    </xf>
    <xf numFmtId="41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2" fontId="35" fillId="0" borderId="0" applyFill="0" applyBorder="0" applyAlignment="0" applyProtection="0"/>
    <xf numFmtId="43" fontId="1" fillId="0" borderId="0" applyFont="0" applyFill="0" applyBorder="0" applyAlignment="0" applyProtection="0"/>
    <xf numFmtId="4" fontId="38" fillId="4" borderId="0" applyBorder="0">
      <alignment horizontal="right"/>
      <protection/>
    </xf>
    <xf numFmtId="4" fontId="38" fillId="7" borderId="15" applyBorder="0">
      <alignment horizontal="right"/>
      <protection/>
    </xf>
    <xf numFmtId="4" fontId="38" fillId="4" borderId="13" applyFont="0" applyBorder="0">
      <alignment horizontal="right"/>
      <protection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176" fontId="25" fillId="0" borderId="0">
      <alignment/>
      <protection locked="0"/>
    </xf>
  </cellStyleXfs>
  <cellXfs count="461">
    <xf numFmtId="0" fontId="0" fillId="0" borderId="0" xfId="0" applyAlignment="1">
      <alignment/>
    </xf>
    <xf numFmtId="49" fontId="38" fillId="24" borderId="0" xfId="421" applyFont="1" applyFill="1" applyBorder="1" applyAlignment="1" applyProtection="1">
      <alignment horizontal="right" vertical="center"/>
      <protection/>
    </xf>
    <xf numFmtId="49" fontId="38" fillId="0" borderId="0" xfId="419" applyFont="1" applyAlignment="1" applyProtection="1">
      <alignment vertical="center" wrapText="1"/>
      <protection/>
    </xf>
    <xf numFmtId="49" fontId="48" fillId="0" borderId="0" xfId="313" applyNumberFormat="1" applyFont="1" applyAlignment="1" applyProtection="1">
      <alignment horizontal="center" vertical="center"/>
      <protection/>
    </xf>
    <xf numFmtId="49" fontId="38" fillId="0" borderId="0" xfId="419" applyFont="1" applyAlignment="1" applyProtection="1">
      <alignment horizontal="center" vertical="center" wrapText="1"/>
      <protection/>
    </xf>
    <xf numFmtId="49" fontId="38" fillId="0" borderId="0" xfId="419" applyFont="1" applyAlignment="1" applyProtection="1">
      <alignment vertical="top" wrapText="1"/>
      <protection/>
    </xf>
    <xf numFmtId="49" fontId="38" fillId="0" borderId="0" xfId="419" applyFont="1" applyProtection="1">
      <alignment vertical="top"/>
      <protection/>
    </xf>
    <xf numFmtId="49" fontId="38" fillId="25" borderId="0" xfId="419" applyFont="1" applyFill="1" applyProtection="1">
      <alignment vertical="top"/>
      <protection/>
    </xf>
    <xf numFmtId="0" fontId="38" fillId="0" borderId="13" xfId="422" applyFont="1" applyBorder="1" applyAlignment="1" applyProtection="1">
      <alignment horizontal="center"/>
      <protection/>
    </xf>
    <xf numFmtId="49" fontId="49" fillId="0" borderId="0" xfId="419" applyFont="1" applyAlignment="1" applyProtection="1">
      <alignment vertical="center"/>
      <protection/>
    </xf>
    <xf numFmtId="0" fontId="49" fillId="0" borderId="0" xfId="420" applyFont="1" applyFill="1" applyAlignment="1" applyProtection="1">
      <alignment vertical="center" wrapText="1"/>
      <protection/>
    </xf>
    <xf numFmtId="0" fontId="49" fillId="0" borderId="0" xfId="420" applyFont="1" applyFill="1" applyAlignment="1" applyProtection="1">
      <alignment horizontal="left" vertical="center" wrapText="1"/>
      <protection/>
    </xf>
    <xf numFmtId="0" fontId="38" fillId="24" borderId="16" xfId="420" applyFont="1" applyFill="1" applyBorder="1" applyAlignment="1" applyProtection="1">
      <alignment vertical="center" wrapText="1"/>
      <protection/>
    </xf>
    <xf numFmtId="0" fontId="38" fillId="0" borderId="17" xfId="420" applyFont="1" applyBorder="1" applyAlignment="1" applyProtection="1">
      <alignment vertical="center" wrapText="1"/>
      <protection/>
    </xf>
    <xf numFmtId="0" fontId="38" fillId="24" borderId="17" xfId="422" applyFont="1" applyFill="1" applyBorder="1" applyAlignment="1" applyProtection="1">
      <alignment vertical="center" wrapText="1"/>
      <protection/>
    </xf>
    <xf numFmtId="0" fontId="38" fillId="0" borderId="0" xfId="420" applyFont="1" applyAlignment="1" applyProtection="1">
      <alignment vertical="center" wrapText="1"/>
      <protection/>
    </xf>
    <xf numFmtId="0" fontId="38" fillId="24" borderId="18" xfId="422" applyFont="1" applyFill="1" applyBorder="1" applyAlignment="1" applyProtection="1">
      <alignment vertical="center" wrapText="1"/>
      <protection/>
    </xf>
    <xf numFmtId="0" fontId="38" fillId="24" borderId="0" xfId="422" applyFont="1" applyFill="1" applyBorder="1" applyAlignment="1" applyProtection="1">
      <alignment vertical="center" wrapText="1"/>
      <protection/>
    </xf>
    <xf numFmtId="0" fontId="38" fillId="24" borderId="0" xfId="422" applyFont="1" applyFill="1" applyBorder="1" applyAlignment="1" applyProtection="1">
      <alignment horizontal="center" vertical="center" wrapText="1"/>
      <protection/>
    </xf>
    <xf numFmtId="0" fontId="38" fillId="0" borderId="0" xfId="422" applyFont="1" applyFill="1" applyBorder="1" applyAlignment="1" applyProtection="1">
      <alignment horizontal="center" vertical="center" wrapText="1"/>
      <protection/>
    </xf>
    <xf numFmtId="0" fontId="49" fillId="24" borderId="18" xfId="428" applyNumberFormat="1" applyFont="1" applyFill="1" applyBorder="1" applyAlignment="1" applyProtection="1">
      <alignment horizontal="center" vertical="center" wrapText="1"/>
      <protection/>
    </xf>
    <xf numFmtId="0" fontId="49" fillId="24" borderId="0" xfId="428" applyNumberFormat="1" applyFont="1" applyFill="1" applyBorder="1" applyAlignment="1" applyProtection="1">
      <alignment horizontal="center" vertical="center" wrapText="1"/>
      <protection/>
    </xf>
    <xf numFmtId="0" fontId="38" fillId="26" borderId="19" xfId="428" applyNumberFormat="1" applyFont="1" applyFill="1" applyBorder="1" applyAlignment="1" applyProtection="1">
      <alignment horizontal="center" vertical="center" wrapText="1"/>
      <protection locked="0"/>
    </xf>
    <xf numFmtId="49" fontId="42" fillId="24" borderId="0" xfId="428" applyNumberFormat="1" applyFont="1" applyFill="1" applyBorder="1" applyAlignment="1" applyProtection="1">
      <alignment horizontal="center" vertical="center" wrapText="1"/>
      <protection/>
    </xf>
    <xf numFmtId="14" fontId="38" fillId="24" borderId="0" xfId="428" applyNumberFormat="1" applyFont="1" applyFill="1" applyBorder="1" applyAlignment="1" applyProtection="1">
      <alignment horizontal="center" vertical="center" wrapText="1"/>
      <protection/>
    </xf>
    <xf numFmtId="0" fontId="42" fillId="24" borderId="0" xfId="428" applyNumberFormat="1" applyFont="1" applyFill="1" applyBorder="1" applyAlignment="1" applyProtection="1">
      <alignment horizontal="center" vertical="center" wrapText="1"/>
      <protection/>
    </xf>
    <xf numFmtId="0" fontId="38" fillId="24" borderId="0" xfId="422" applyNumberFormat="1" applyFont="1" applyFill="1" applyBorder="1" applyAlignment="1" applyProtection="1">
      <alignment vertical="center" wrapText="1"/>
      <protection/>
    </xf>
    <xf numFmtId="0" fontId="38" fillId="0" borderId="0" xfId="420" applyFont="1" applyBorder="1" applyAlignment="1" applyProtection="1">
      <alignment horizontal="center" vertical="center" wrapText="1"/>
      <protection/>
    </xf>
    <xf numFmtId="0" fontId="38" fillId="24" borderId="0" xfId="420" applyFont="1" applyFill="1" applyBorder="1" applyAlignment="1" applyProtection="1">
      <alignment horizontal="center" vertical="center" wrapText="1"/>
      <protection/>
    </xf>
    <xf numFmtId="0" fontId="49" fillId="0" borderId="0" xfId="420" applyFont="1" applyFill="1" applyBorder="1" applyAlignment="1" applyProtection="1">
      <alignment vertical="center" wrapText="1"/>
      <protection/>
    </xf>
    <xf numFmtId="49" fontId="49" fillId="0" borderId="0" xfId="428" applyNumberFormat="1" applyFont="1" applyFill="1" applyBorder="1" applyAlignment="1" applyProtection="1">
      <alignment horizontal="left" vertical="center" wrapText="1"/>
      <protection/>
    </xf>
    <xf numFmtId="49" fontId="38" fillId="24" borderId="18" xfId="428" applyNumberFormat="1" applyFont="1" applyFill="1" applyBorder="1" applyAlignment="1" applyProtection="1">
      <alignment horizontal="center" vertical="center" wrapText="1"/>
      <protection/>
    </xf>
    <xf numFmtId="49" fontId="38" fillId="24" borderId="13" xfId="428" applyNumberFormat="1" applyFont="1" applyFill="1" applyBorder="1" applyAlignment="1" applyProtection="1">
      <alignment horizontal="center" vertical="center" wrapText="1"/>
      <protection/>
    </xf>
    <xf numFmtId="0" fontId="38" fillId="24" borderId="20" xfId="422" applyFont="1" applyFill="1" applyBorder="1" applyAlignment="1" applyProtection="1">
      <alignment vertical="center" wrapText="1"/>
      <protection/>
    </xf>
    <xf numFmtId="0" fontId="38" fillId="24" borderId="21" xfId="422" applyFont="1" applyFill="1" applyBorder="1" applyAlignment="1" applyProtection="1">
      <alignment vertical="center" wrapText="1"/>
      <protection/>
    </xf>
    <xf numFmtId="0" fontId="38" fillId="24" borderId="21" xfId="422" applyFont="1" applyFill="1" applyBorder="1" applyAlignment="1" applyProtection="1">
      <alignment horizontal="center" vertical="center" wrapText="1"/>
      <protection/>
    </xf>
    <xf numFmtId="0" fontId="38" fillId="0" borderId="0" xfId="420" applyFont="1" applyFill="1" applyAlignment="1" applyProtection="1">
      <alignment horizontal="center" vertical="center" wrapText="1"/>
      <protection/>
    </xf>
    <xf numFmtId="0" fontId="38" fillId="0" borderId="0" xfId="420" applyFont="1" applyAlignment="1" applyProtection="1">
      <alignment horizontal="center" vertical="center" wrapText="1"/>
      <protection/>
    </xf>
    <xf numFmtId="0" fontId="38" fillId="0" borderId="0" xfId="420" applyFont="1" applyFill="1" applyAlignment="1" applyProtection="1">
      <alignment vertical="center" wrapText="1"/>
      <protection/>
    </xf>
    <xf numFmtId="0" fontId="47" fillId="24" borderId="14" xfId="424" applyNumberFormat="1" applyFont="1" applyFill="1" applyBorder="1" applyAlignment="1" applyProtection="1">
      <alignment horizontal="center" vertical="center" wrapText="1"/>
      <protection/>
    </xf>
    <xf numFmtId="0" fontId="49" fillId="0" borderId="0" xfId="420" applyFont="1" applyAlignment="1" applyProtection="1">
      <alignment vertical="center" wrapText="1"/>
      <protection/>
    </xf>
    <xf numFmtId="0" fontId="49" fillId="0" borderId="0" xfId="420" applyFont="1" applyAlignment="1" applyProtection="1">
      <alignment horizontal="center" vertical="center" wrapText="1"/>
      <protection/>
    </xf>
    <xf numFmtId="0" fontId="38" fillId="24" borderId="0" xfId="428" applyNumberFormat="1" applyFont="1" applyFill="1" applyBorder="1" applyAlignment="1" applyProtection="1">
      <alignment horizontal="center" vertical="center" wrapText="1"/>
      <protection/>
    </xf>
    <xf numFmtId="0" fontId="42" fillId="26" borderId="19" xfId="422" applyFont="1" applyFill="1" applyBorder="1" applyAlignment="1" applyProtection="1">
      <alignment horizontal="center" vertical="center" wrapText="1"/>
      <protection locked="0"/>
    </xf>
    <xf numFmtId="0" fontId="38" fillId="24" borderId="22" xfId="422" applyFont="1" applyFill="1" applyBorder="1" applyAlignment="1" applyProtection="1">
      <alignment horizontal="center" vertical="center" wrapText="1"/>
      <protection/>
    </xf>
    <xf numFmtId="0" fontId="38" fillId="24" borderId="13" xfId="422" applyFont="1" applyFill="1" applyBorder="1" applyAlignment="1" applyProtection="1">
      <alignment horizontal="center" vertical="center" wrapText="1"/>
      <protection/>
    </xf>
    <xf numFmtId="49" fontId="38" fillId="0" borderId="0" xfId="417" applyNumberFormat="1" applyProtection="1">
      <alignment vertical="top"/>
      <protection/>
    </xf>
    <xf numFmtId="0" fontId="51" fillId="0" borderId="0" xfId="420" applyFont="1" applyAlignment="1" applyProtection="1">
      <alignment vertical="center" wrapText="1"/>
      <protection/>
    </xf>
    <xf numFmtId="49" fontId="49" fillId="0" borderId="0" xfId="428" applyNumberFormat="1" applyFont="1" applyAlignment="1" applyProtection="1">
      <alignment horizontal="center" vertical="center" wrapText="1"/>
      <protection/>
    </xf>
    <xf numFmtId="49" fontId="49" fillId="0" borderId="0" xfId="428" applyNumberFormat="1" applyFont="1" applyAlignment="1" applyProtection="1">
      <alignment horizontal="center" vertical="center"/>
      <protection/>
    </xf>
    <xf numFmtId="49" fontId="38" fillId="24" borderId="23" xfId="428" applyNumberFormat="1" applyFont="1" applyFill="1" applyBorder="1" applyAlignment="1" applyProtection="1">
      <alignment horizontal="center" vertical="center" wrapText="1"/>
      <protection/>
    </xf>
    <xf numFmtId="0" fontId="38" fillId="26" borderId="24" xfId="428" applyNumberFormat="1" applyFont="1" applyFill="1" applyBorder="1" applyAlignment="1" applyProtection="1">
      <alignment horizontal="center" vertical="center" wrapText="1"/>
      <protection locked="0"/>
    </xf>
    <xf numFmtId="49" fontId="38" fillId="24" borderId="25" xfId="428" applyNumberFormat="1" applyFont="1" applyFill="1" applyBorder="1" applyAlignment="1" applyProtection="1">
      <alignment horizontal="center" vertical="center" wrapText="1"/>
      <protection/>
    </xf>
    <xf numFmtId="0" fontId="38" fillId="24" borderId="26" xfId="428" applyNumberFormat="1" applyFont="1" applyFill="1" applyBorder="1" applyAlignment="1" applyProtection="1">
      <alignment horizontal="center" vertical="center" wrapText="1"/>
      <protection/>
    </xf>
    <xf numFmtId="0" fontId="38" fillId="24" borderId="15" xfId="428" applyNumberFormat="1" applyFont="1" applyFill="1" applyBorder="1" applyAlignment="1" applyProtection="1">
      <alignment horizontal="center" vertical="center" wrapText="1"/>
      <protection/>
    </xf>
    <xf numFmtId="0" fontId="38" fillId="24" borderId="27" xfId="428" applyNumberFormat="1" applyFont="1" applyFill="1" applyBorder="1" applyAlignment="1" applyProtection="1">
      <alignment horizontal="center" vertical="center" wrapText="1"/>
      <protection/>
    </xf>
    <xf numFmtId="49" fontId="38" fillId="24" borderId="15" xfId="428" applyNumberFormat="1" applyFont="1" applyFill="1" applyBorder="1" applyAlignment="1" applyProtection="1">
      <alignment horizontal="center" vertical="center" wrapText="1"/>
      <protection/>
    </xf>
    <xf numFmtId="0" fontId="38" fillId="24" borderId="23" xfId="420" applyFont="1" applyFill="1" applyBorder="1" applyAlignment="1" applyProtection="1">
      <alignment horizontal="center" vertical="center" wrapText="1"/>
      <protection/>
    </xf>
    <xf numFmtId="49" fontId="38" fillId="26" borderId="28" xfId="428" applyNumberFormat="1" applyFont="1" applyFill="1" applyBorder="1" applyAlignment="1" applyProtection="1">
      <alignment horizontal="center" vertical="center" wrapText="1"/>
      <protection locked="0"/>
    </xf>
    <xf numFmtId="49" fontId="38" fillId="26" borderId="29" xfId="428" applyNumberFormat="1" applyFont="1" applyFill="1" applyBorder="1" applyAlignment="1" applyProtection="1">
      <alignment horizontal="center" vertical="center" wrapText="1"/>
      <protection locked="0"/>
    </xf>
    <xf numFmtId="49" fontId="38" fillId="26" borderId="29" xfId="422" applyNumberFormat="1" applyFont="1" applyFill="1" applyBorder="1" applyAlignment="1" applyProtection="1">
      <alignment horizontal="center" vertical="center" wrapText="1"/>
      <protection locked="0"/>
    </xf>
    <xf numFmtId="49" fontId="48" fillId="0" borderId="0" xfId="225" applyNumberFormat="1" applyFont="1" applyAlignment="1" applyProtection="1">
      <alignment horizontal="center" vertical="center"/>
      <protection/>
    </xf>
    <xf numFmtId="49" fontId="38" fillId="22" borderId="30" xfId="428" applyNumberFormat="1" applyFont="1" applyFill="1" applyBorder="1" applyAlignment="1" applyProtection="1">
      <alignment horizontal="center" vertical="center" wrapText="1"/>
      <protection locked="0"/>
    </xf>
    <xf numFmtId="49" fontId="38" fillId="22" borderId="31" xfId="428" applyNumberFormat="1" applyFont="1" applyFill="1" applyBorder="1" applyAlignment="1" applyProtection="1">
      <alignment horizontal="center" vertical="center" wrapText="1"/>
      <protection locked="0"/>
    </xf>
    <xf numFmtId="49" fontId="38" fillId="22" borderId="24" xfId="428" applyNumberFormat="1" applyFont="1" applyFill="1" applyBorder="1" applyAlignment="1" applyProtection="1">
      <alignment horizontal="center" vertical="center" wrapText="1"/>
      <protection locked="0"/>
    </xf>
    <xf numFmtId="49" fontId="38" fillId="22" borderId="29" xfId="428" applyNumberFormat="1" applyFont="1" applyFill="1" applyBorder="1" applyAlignment="1" applyProtection="1">
      <alignment horizontal="center" vertical="center" wrapText="1"/>
      <protection locked="0"/>
    </xf>
    <xf numFmtId="14" fontId="49" fillId="0" borderId="0" xfId="428" applyNumberFormat="1" applyFont="1" applyFill="1" applyBorder="1" applyAlignment="1" applyProtection="1">
      <alignment horizontal="center" vertical="center" wrapText="1"/>
      <protection/>
    </xf>
    <xf numFmtId="49" fontId="38" fillId="0" borderId="0" xfId="418" applyProtection="1">
      <alignment vertical="top"/>
      <protection/>
    </xf>
    <xf numFmtId="49" fontId="38" fillId="0" borderId="0" xfId="418" applyBorder="1" applyProtection="1">
      <alignment vertical="top"/>
      <protection/>
    </xf>
    <xf numFmtId="49" fontId="38" fillId="24" borderId="16" xfId="418" applyFill="1" applyBorder="1" applyProtection="1">
      <alignment vertical="top"/>
      <protection/>
    </xf>
    <xf numFmtId="49" fontId="38" fillId="24" borderId="17" xfId="418" applyFill="1" applyBorder="1" applyProtection="1">
      <alignment vertical="top"/>
      <protection/>
    </xf>
    <xf numFmtId="49" fontId="38" fillId="24" borderId="18" xfId="418" applyFill="1" applyBorder="1" applyProtection="1">
      <alignment vertical="top"/>
      <protection/>
    </xf>
    <xf numFmtId="49" fontId="38" fillId="24" borderId="0" xfId="418" applyFill="1" applyBorder="1" applyProtection="1">
      <alignment vertical="top"/>
      <protection/>
    </xf>
    <xf numFmtId="0" fontId="47" fillId="24" borderId="0" xfId="424" applyNumberFormat="1" applyFont="1" applyFill="1" applyBorder="1" applyAlignment="1" applyProtection="1">
      <alignment horizontal="center" vertical="center" wrapText="1"/>
      <protection/>
    </xf>
    <xf numFmtId="49" fontId="38" fillId="24" borderId="14" xfId="418" applyFill="1" applyBorder="1" applyProtection="1">
      <alignment vertical="top"/>
      <protection/>
    </xf>
    <xf numFmtId="49" fontId="38" fillId="24" borderId="20" xfId="418" applyFill="1" applyBorder="1" applyProtection="1">
      <alignment vertical="top"/>
      <protection/>
    </xf>
    <xf numFmtId="49" fontId="38" fillId="24" borderId="21" xfId="418" applyFill="1" applyBorder="1" applyProtection="1">
      <alignment vertical="top"/>
      <protection/>
    </xf>
    <xf numFmtId="49" fontId="38" fillId="24" borderId="32" xfId="418" applyFill="1" applyBorder="1" applyProtection="1">
      <alignment vertical="top"/>
      <protection/>
    </xf>
    <xf numFmtId="49" fontId="38" fillId="0" borderId="0" xfId="416" applyFont="1" applyProtection="1">
      <alignment vertical="top"/>
      <protection/>
    </xf>
    <xf numFmtId="49" fontId="38" fillId="0" borderId="0" xfId="416" applyFont="1" applyAlignment="1" applyProtection="1">
      <alignment horizontal="center" vertical="top"/>
      <protection/>
    </xf>
    <xf numFmtId="0" fontId="38" fillId="0" borderId="0" xfId="426" applyFont="1" applyAlignment="1" applyProtection="1">
      <alignment horizontal="center" vertical="center"/>
      <protection/>
    </xf>
    <xf numFmtId="49" fontId="42" fillId="24" borderId="12" xfId="416" applyFont="1" applyFill="1" applyBorder="1" applyAlignment="1" applyProtection="1">
      <alignment horizontal="center" vertical="center"/>
      <protection/>
    </xf>
    <xf numFmtId="49" fontId="42" fillId="24" borderId="33" xfId="416" applyFont="1" applyFill="1" applyBorder="1" applyAlignment="1" applyProtection="1">
      <alignment horizontal="center" vertical="center"/>
      <protection/>
    </xf>
    <xf numFmtId="49" fontId="42" fillId="24" borderId="34" xfId="416" applyFont="1" applyFill="1" applyBorder="1" applyAlignment="1" applyProtection="1">
      <alignment horizontal="center" vertical="center"/>
      <protection/>
    </xf>
    <xf numFmtId="49" fontId="38" fillId="0" borderId="0" xfId="416" applyProtection="1">
      <alignment vertical="top"/>
      <protection/>
    </xf>
    <xf numFmtId="49" fontId="42" fillId="0" borderId="0" xfId="416" applyFont="1" applyProtection="1">
      <alignment vertical="top"/>
      <protection/>
    </xf>
    <xf numFmtId="0" fontId="54" fillId="27" borderId="35" xfId="423" applyFont="1" applyFill="1" applyBorder="1" applyProtection="1">
      <alignment/>
      <protection/>
    </xf>
    <xf numFmtId="0" fontId="54" fillId="27" borderId="36" xfId="423" applyFont="1" applyFill="1" applyBorder="1" applyProtection="1">
      <alignment/>
      <protection/>
    </xf>
    <xf numFmtId="0" fontId="53" fillId="27" borderId="36" xfId="225" applyFont="1" applyFill="1" applyBorder="1" applyAlignment="1" applyProtection="1">
      <alignment vertical="center"/>
      <protection/>
    </xf>
    <xf numFmtId="0" fontId="54" fillId="27" borderId="31" xfId="423" applyFont="1" applyFill="1" applyBorder="1" applyAlignment="1" applyProtection="1">
      <alignment horizont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8" fillId="0" borderId="0" xfId="0" applyFont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38" fillId="24" borderId="16" xfId="0" applyFont="1" applyFill="1" applyBorder="1" applyAlignment="1" applyProtection="1">
      <alignment/>
      <protection/>
    </xf>
    <xf numFmtId="0" fontId="38" fillId="24" borderId="17" xfId="0" applyFont="1" applyFill="1" applyBorder="1" applyAlignment="1" applyProtection="1">
      <alignment/>
      <protection/>
    </xf>
    <xf numFmtId="0" fontId="38" fillId="24" borderId="38" xfId="0" applyFont="1" applyFill="1" applyBorder="1" applyAlignment="1" applyProtection="1">
      <alignment/>
      <protection/>
    </xf>
    <xf numFmtId="0" fontId="38" fillId="24" borderId="18" xfId="0" applyFont="1" applyFill="1" applyBorder="1" applyAlignment="1" applyProtection="1">
      <alignment/>
      <protection/>
    </xf>
    <xf numFmtId="0" fontId="42" fillId="24" borderId="0" xfId="0" applyFont="1" applyFill="1" applyBorder="1" applyAlignment="1" applyProtection="1">
      <alignment horizontal="center" wrapText="1"/>
      <protection/>
    </xf>
    <xf numFmtId="0" fontId="42" fillId="24" borderId="14" xfId="0" applyFont="1" applyFill="1" applyBorder="1" applyAlignment="1" applyProtection="1">
      <alignment horizontal="center" wrapText="1"/>
      <protection/>
    </xf>
    <xf numFmtId="0" fontId="42" fillId="0" borderId="0" xfId="0" applyFont="1" applyAlignment="1" applyProtection="1">
      <alignment horizontal="center" wrapText="1"/>
      <protection/>
    </xf>
    <xf numFmtId="0" fontId="42" fillId="0" borderId="0" xfId="0" applyFont="1" applyAlignment="1" applyProtection="1">
      <alignment/>
      <protection/>
    </xf>
    <xf numFmtId="0" fontId="38" fillId="0" borderId="0" xfId="0" applyFont="1" applyAlignment="1" applyProtection="1">
      <alignment wrapText="1"/>
      <protection/>
    </xf>
    <xf numFmtId="0" fontId="38" fillId="24" borderId="18" xfId="0" applyFont="1" applyFill="1" applyBorder="1" applyAlignment="1" applyProtection="1">
      <alignment wrapText="1"/>
      <protection/>
    </xf>
    <xf numFmtId="0" fontId="42" fillId="24" borderId="14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wrapText="1"/>
      <protection/>
    </xf>
    <xf numFmtId="0" fontId="42" fillId="24" borderId="25" xfId="0" applyFont="1" applyFill="1" applyBorder="1" applyAlignment="1" applyProtection="1">
      <alignment horizontal="center" vertical="center" wrapText="1"/>
      <protection/>
    </xf>
    <xf numFmtId="0" fontId="42" fillId="24" borderId="39" xfId="0" applyFont="1" applyFill="1" applyBorder="1" applyAlignment="1" applyProtection="1">
      <alignment horizontal="center" vertical="center" wrapText="1"/>
      <protection/>
    </xf>
    <xf numFmtId="0" fontId="42" fillId="24" borderId="19" xfId="0" applyFont="1" applyFill="1" applyBorder="1" applyAlignment="1" applyProtection="1">
      <alignment horizontal="center" vertical="center" wrapText="1"/>
      <protection/>
    </xf>
    <xf numFmtId="0" fontId="52" fillId="24" borderId="40" xfId="0" applyFont="1" applyFill="1" applyBorder="1" applyAlignment="1" applyProtection="1">
      <alignment horizontal="center" vertical="center" wrapText="1"/>
      <protection/>
    </xf>
    <xf numFmtId="0" fontId="52" fillId="24" borderId="41" xfId="0" applyFont="1" applyFill="1" applyBorder="1" applyAlignment="1" applyProtection="1">
      <alignment horizontal="center" vertical="center" wrapText="1"/>
      <protection/>
    </xf>
    <xf numFmtId="0" fontId="52" fillId="24" borderId="42" xfId="0" applyFont="1" applyFill="1" applyBorder="1" applyAlignment="1" applyProtection="1">
      <alignment horizontal="center" vertical="center" wrapText="1"/>
      <protection/>
    </xf>
    <xf numFmtId="0" fontId="38" fillId="0" borderId="0" xfId="0" applyFont="1" applyAlignment="1" applyProtection="1">
      <alignment horizontal="right" vertical="top"/>
      <protection/>
    </xf>
    <xf numFmtId="0" fontId="38" fillId="24" borderId="18" xfId="0" applyFont="1" applyFill="1" applyBorder="1" applyAlignment="1" applyProtection="1">
      <alignment horizontal="right" vertical="top"/>
      <protection/>
    </xf>
    <xf numFmtId="0" fontId="38" fillId="24" borderId="43" xfId="0" applyFont="1" applyFill="1" applyBorder="1" applyAlignment="1" applyProtection="1">
      <alignment horizontal="center" vertical="center"/>
      <protection/>
    </xf>
    <xf numFmtId="0" fontId="38" fillId="24" borderId="44" xfId="0" applyFont="1" applyFill="1" applyBorder="1" applyAlignment="1" applyProtection="1">
      <alignment vertical="center" wrapText="1"/>
      <protection/>
    </xf>
    <xf numFmtId="0" fontId="38" fillId="24" borderId="14" xfId="0" applyFont="1" applyFill="1" applyBorder="1" applyAlignment="1" applyProtection="1">
      <alignment/>
      <protection/>
    </xf>
    <xf numFmtId="0" fontId="38" fillId="24" borderId="13" xfId="0" applyFont="1" applyFill="1" applyBorder="1" applyAlignment="1" applyProtection="1">
      <alignment vertical="center" wrapText="1"/>
      <protection/>
    </xf>
    <xf numFmtId="0" fontId="38" fillId="24" borderId="27" xfId="0" applyFont="1" applyFill="1" applyBorder="1" applyAlignment="1" applyProtection="1">
      <alignment horizontal="center" vertical="center"/>
      <protection/>
    </xf>
    <xf numFmtId="0" fontId="38" fillId="24" borderId="23" xfId="0" applyFont="1" applyFill="1" applyBorder="1" applyAlignment="1" applyProtection="1">
      <alignment vertical="center" wrapText="1"/>
      <protection/>
    </xf>
    <xf numFmtId="0" fontId="38" fillId="24" borderId="20" xfId="0" applyFont="1" applyFill="1" applyBorder="1" applyAlignment="1" applyProtection="1">
      <alignment horizontal="right" vertical="top"/>
      <protection/>
    </xf>
    <xf numFmtId="0" fontId="38" fillId="24" borderId="21" xfId="0" applyFont="1" applyFill="1" applyBorder="1" applyAlignment="1" applyProtection="1">
      <alignment horizontal="right" vertical="top"/>
      <protection/>
    </xf>
    <xf numFmtId="0" fontId="38" fillId="24" borderId="21" xfId="0" applyFont="1" applyFill="1" applyBorder="1" applyAlignment="1" applyProtection="1">
      <alignment wrapText="1"/>
      <protection/>
    </xf>
    <xf numFmtId="0" fontId="38" fillId="24" borderId="21" xfId="0" applyFont="1" applyFill="1" applyBorder="1" applyAlignment="1" applyProtection="1">
      <alignment/>
      <protection/>
    </xf>
    <xf numFmtId="0" fontId="38" fillId="24" borderId="32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 wrapText="1"/>
      <protection/>
    </xf>
    <xf numFmtId="0" fontId="38" fillId="0" borderId="0" xfId="0" applyFont="1" applyFill="1" applyBorder="1" applyAlignment="1" applyProtection="1">
      <alignment/>
      <protection/>
    </xf>
    <xf numFmtId="0" fontId="38" fillId="24" borderId="45" xfId="0" applyFont="1" applyFill="1" applyBorder="1" applyAlignment="1" applyProtection="1">
      <alignment vertical="center" wrapText="1"/>
      <protection/>
    </xf>
    <xf numFmtId="0" fontId="53" fillId="24" borderId="0" xfId="225" applyFont="1" applyFill="1" applyAlignment="1" applyProtection="1">
      <alignment/>
      <protection/>
    </xf>
    <xf numFmtId="49" fontId="38" fillId="24" borderId="37" xfId="0" applyNumberFormat="1" applyFont="1" applyFill="1" applyBorder="1" applyAlignment="1" applyProtection="1">
      <alignment horizontal="center" vertical="center"/>
      <protection/>
    </xf>
    <xf numFmtId="0" fontId="38" fillId="24" borderId="46" xfId="0" applyFont="1" applyFill="1" applyBorder="1" applyAlignment="1" applyProtection="1">
      <alignment horizontal="center" vertical="center" wrapText="1"/>
      <protection/>
    </xf>
    <xf numFmtId="4" fontId="38" fillId="4" borderId="24" xfId="0" applyNumberFormat="1" applyFont="1" applyFill="1" applyBorder="1" applyAlignment="1" applyProtection="1">
      <alignment horizontal="center" vertical="center"/>
      <protection/>
    </xf>
    <xf numFmtId="49" fontId="38" fillId="24" borderId="43" xfId="0" applyNumberFormat="1" applyFont="1" applyFill="1" applyBorder="1" applyAlignment="1" applyProtection="1">
      <alignment horizontal="center" vertical="center"/>
      <protection/>
    </xf>
    <xf numFmtId="0" fontId="38" fillId="24" borderId="16" xfId="0" applyFont="1" applyFill="1" applyBorder="1" applyAlignment="1" applyProtection="1">
      <alignment horizontal="center" vertical="center" wrapText="1"/>
      <protection/>
    </xf>
    <xf numFmtId="0" fontId="38" fillId="0" borderId="0" xfId="0" applyFont="1" applyBorder="1" applyAlignment="1" applyProtection="1">
      <alignment/>
      <protection/>
    </xf>
    <xf numFmtId="49" fontId="38" fillId="24" borderId="27" xfId="0" applyNumberFormat="1" applyFont="1" applyFill="1" applyBorder="1" applyAlignment="1" applyProtection="1">
      <alignment horizontal="center" vertical="center"/>
      <protection/>
    </xf>
    <xf numFmtId="0" fontId="38" fillId="24" borderId="47" xfId="0" applyFont="1" applyFill="1" applyBorder="1" applyAlignment="1" applyProtection="1">
      <alignment horizontal="center" vertical="center" wrapText="1"/>
      <protection/>
    </xf>
    <xf numFmtId="0" fontId="38" fillId="24" borderId="20" xfId="0" applyFont="1" applyFill="1" applyBorder="1" applyAlignment="1" applyProtection="1">
      <alignment/>
      <protection/>
    </xf>
    <xf numFmtId="4" fontId="38" fillId="22" borderId="24" xfId="0" applyNumberFormat="1" applyFont="1" applyFill="1" applyBorder="1" applyAlignment="1" applyProtection="1">
      <alignment horizontal="center" vertical="center"/>
      <protection locked="0"/>
    </xf>
    <xf numFmtId="4" fontId="38" fillId="22" borderId="48" xfId="0" applyNumberFormat="1" applyFont="1" applyFill="1" applyBorder="1" applyAlignment="1" applyProtection="1">
      <alignment horizontal="center" vertical="center"/>
      <protection locked="0"/>
    </xf>
    <xf numFmtId="49" fontId="38" fillId="22" borderId="48" xfId="0" applyNumberFormat="1" applyFont="1" applyFill="1" applyBorder="1" applyAlignment="1" applyProtection="1">
      <alignment horizontal="center" vertical="center"/>
      <protection locked="0"/>
    </xf>
    <xf numFmtId="4" fontId="38" fillId="22" borderId="49" xfId="0" applyNumberFormat="1" applyFont="1" applyFill="1" applyBorder="1" applyAlignment="1" applyProtection="1">
      <alignment horizontal="center" vertical="center"/>
      <protection locked="0"/>
    </xf>
    <xf numFmtId="3" fontId="38" fillId="22" borderId="24" xfId="0" applyNumberFormat="1" applyFont="1" applyFill="1" applyBorder="1" applyAlignment="1" applyProtection="1">
      <alignment horizontal="center" vertical="center"/>
      <protection locked="0"/>
    </xf>
    <xf numFmtId="4" fontId="38" fillId="22" borderId="29" xfId="0" applyNumberFormat="1" applyFont="1" applyFill="1" applyBorder="1" applyAlignment="1" applyProtection="1">
      <alignment horizontal="center" vertical="center"/>
      <protection locked="0"/>
    </xf>
    <xf numFmtId="49" fontId="38" fillId="0" borderId="0" xfId="419" applyProtection="1">
      <alignment vertical="top"/>
      <protection/>
    </xf>
    <xf numFmtId="3" fontId="38" fillId="22" borderId="49" xfId="0" applyNumberFormat="1" applyFont="1" applyFill="1" applyBorder="1" applyAlignment="1" applyProtection="1">
      <alignment horizontal="center" vertical="center"/>
      <protection locked="0"/>
    </xf>
    <xf numFmtId="0" fontId="38" fillId="7" borderId="15" xfId="0" applyFont="1" applyFill="1" applyBorder="1" applyAlignment="1" applyProtection="1">
      <alignment horizontal="center" vertical="center"/>
      <protection/>
    </xf>
    <xf numFmtId="0" fontId="38" fillId="7" borderId="50" xfId="0" applyNumberFormat="1" applyFont="1" applyFill="1" applyBorder="1" applyAlignment="1" applyProtection="1">
      <alignment horizontal="left" vertical="center" wrapText="1"/>
      <protection/>
    </xf>
    <xf numFmtId="0" fontId="53" fillId="20" borderId="28" xfId="225" applyFont="1" applyFill="1" applyBorder="1" applyAlignment="1" applyProtection="1">
      <alignment horizontal="center" vertical="center"/>
      <protection/>
    </xf>
    <xf numFmtId="0" fontId="38" fillId="24" borderId="13" xfId="0" applyNumberFormat="1" applyFont="1" applyFill="1" applyBorder="1" applyAlignment="1" applyProtection="1">
      <alignment horizontal="left" vertical="center" wrapText="1"/>
      <protection/>
    </xf>
    <xf numFmtId="0" fontId="53" fillId="20" borderId="24" xfId="225" applyFont="1" applyFill="1" applyBorder="1" applyAlignment="1" applyProtection="1">
      <alignment horizontal="center" vertical="center"/>
      <protection/>
    </xf>
    <xf numFmtId="0" fontId="38" fillId="7" borderId="37" xfId="0" applyFont="1" applyFill="1" applyBorder="1" applyAlignment="1" applyProtection="1">
      <alignment horizontal="center" vertical="center"/>
      <protection/>
    </xf>
    <xf numFmtId="0" fontId="38" fillId="7" borderId="13" xfId="0" applyNumberFormat="1" applyFont="1" applyFill="1" applyBorder="1" applyAlignment="1" applyProtection="1">
      <alignment horizontal="left" vertical="center" wrapText="1"/>
      <protection/>
    </xf>
    <xf numFmtId="0" fontId="38" fillId="7" borderId="27" xfId="0" applyFont="1" applyFill="1" applyBorder="1" applyAlignment="1" applyProtection="1">
      <alignment horizontal="center" vertical="center"/>
      <protection/>
    </xf>
    <xf numFmtId="0" fontId="53" fillId="20" borderId="29" xfId="225" applyFont="1" applyFill="1" applyBorder="1" applyAlignment="1" applyProtection="1">
      <alignment horizontal="center" vertical="center"/>
      <protection/>
    </xf>
    <xf numFmtId="0" fontId="53" fillId="0" borderId="0" xfId="225" applyFont="1" applyAlignment="1" applyProtection="1">
      <alignment/>
      <protection/>
    </xf>
    <xf numFmtId="0" fontId="0" fillId="24" borderId="51" xfId="0" applyFill="1" applyBorder="1" applyAlignment="1">
      <alignment/>
    </xf>
    <xf numFmtId="0" fontId="53" fillId="24" borderId="51" xfId="225" applyFont="1" applyFill="1" applyBorder="1" applyAlignment="1" applyProtection="1">
      <alignment horizontal="center" vertical="center"/>
      <protection/>
    </xf>
    <xf numFmtId="0" fontId="55" fillId="0" borderId="0" xfId="0" applyFont="1" applyFill="1" applyBorder="1" applyAlignment="1" applyProtection="1">
      <alignment horizontal="center" wrapText="1"/>
      <protection/>
    </xf>
    <xf numFmtId="0" fontId="42" fillId="28" borderId="0" xfId="0" applyFont="1" applyFill="1" applyBorder="1" applyAlignment="1" applyProtection="1">
      <alignment horizontal="center" vertical="center" wrapText="1"/>
      <protection/>
    </xf>
    <xf numFmtId="0" fontId="42" fillId="24" borderId="0" xfId="0" applyFont="1" applyFill="1" applyBorder="1" applyAlignment="1" applyProtection="1">
      <alignment horizontal="center" vertical="center" wrapText="1"/>
      <protection/>
    </xf>
    <xf numFmtId="0" fontId="52" fillId="24" borderId="0" xfId="0" applyFont="1" applyFill="1" applyBorder="1" applyAlignment="1" applyProtection="1">
      <alignment horizontal="center" vertical="center" wrapText="1"/>
      <protection/>
    </xf>
    <xf numFmtId="0" fontId="38" fillId="0" borderId="13" xfId="0" applyFont="1" applyFill="1" applyBorder="1" applyAlignment="1" applyProtection="1">
      <alignment vertical="center" wrapText="1"/>
      <protection/>
    </xf>
    <xf numFmtId="0" fontId="38" fillId="0" borderId="13" xfId="0" applyFont="1" applyFill="1" applyBorder="1" applyAlignment="1" applyProtection="1">
      <alignment horizontal="left" vertical="center" wrapText="1" indent="2"/>
      <protection/>
    </xf>
    <xf numFmtId="2" fontId="38" fillId="22" borderId="46" xfId="0" applyNumberFormat="1" applyFont="1" applyFill="1" applyBorder="1" applyAlignment="1" applyProtection="1">
      <alignment horizontal="center" vertical="center"/>
      <protection locked="0"/>
    </xf>
    <xf numFmtId="0" fontId="38" fillId="24" borderId="13" xfId="0" applyFont="1" applyFill="1" applyBorder="1" applyAlignment="1" applyProtection="1">
      <alignment horizontal="left" vertical="center" wrapText="1" indent="1"/>
      <protection/>
    </xf>
    <xf numFmtId="0" fontId="38" fillId="0" borderId="0" xfId="0" applyFont="1" applyFill="1" applyAlignment="1" applyProtection="1">
      <alignment/>
      <protection/>
    </xf>
    <xf numFmtId="0" fontId="54" fillId="27" borderId="0" xfId="423" applyFont="1" applyFill="1" applyBorder="1" applyAlignment="1" applyProtection="1">
      <alignment horizontal="center"/>
      <protection/>
    </xf>
    <xf numFmtId="49" fontId="38" fillId="24" borderId="52" xfId="0" applyNumberFormat="1" applyFont="1" applyFill="1" applyBorder="1" applyAlignment="1" applyProtection="1">
      <alignment horizontal="center" vertical="center"/>
      <protection/>
    </xf>
    <xf numFmtId="0" fontId="38" fillId="24" borderId="40" xfId="0" applyFont="1" applyFill="1" applyBorder="1" applyAlignment="1" applyProtection="1">
      <alignment horizontal="center" vertical="center"/>
      <protection/>
    </xf>
    <xf numFmtId="0" fontId="38" fillId="24" borderId="41" xfId="0" applyFont="1" applyFill="1" applyBorder="1" applyAlignment="1" applyProtection="1">
      <alignment vertical="center" wrapText="1"/>
      <protection/>
    </xf>
    <xf numFmtId="0" fontId="38" fillId="24" borderId="52" xfId="0" applyFont="1" applyFill="1" applyBorder="1" applyAlignment="1" applyProtection="1">
      <alignment horizontal="center" vertical="center"/>
      <protection/>
    </xf>
    <xf numFmtId="49" fontId="38" fillId="22" borderId="46" xfId="0" applyNumberFormat="1" applyFont="1" applyFill="1" applyBorder="1" applyAlignment="1" applyProtection="1">
      <alignment horizontal="center" vertical="center" wrapText="1" shrinkToFit="1"/>
      <protection locked="0"/>
    </xf>
    <xf numFmtId="49" fontId="38" fillId="22" borderId="21" xfId="0" applyNumberFormat="1" applyFont="1" applyFill="1" applyBorder="1" applyAlignment="1" applyProtection="1">
      <alignment horizontal="center" vertical="center"/>
      <protection locked="0"/>
    </xf>
    <xf numFmtId="49" fontId="38" fillId="22" borderId="36" xfId="0" applyNumberFormat="1" applyFont="1" applyFill="1" applyBorder="1" applyAlignment="1" applyProtection="1">
      <alignment horizontal="center" vertical="center"/>
      <protection locked="0"/>
    </xf>
    <xf numFmtId="2" fontId="38" fillId="22" borderId="36" xfId="0" applyNumberFormat="1" applyFont="1" applyFill="1" applyBorder="1" applyAlignment="1" applyProtection="1">
      <alignment horizontal="center" vertical="center"/>
      <protection locked="0"/>
    </xf>
    <xf numFmtId="4" fontId="38" fillId="4" borderId="46" xfId="0" applyNumberFormat="1" applyFont="1" applyFill="1" applyBorder="1" applyAlignment="1" applyProtection="1">
      <alignment horizontal="center" vertical="center"/>
      <protection/>
    </xf>
    <xf numFmtId="4" fontId="38" fillId="22" borderId="36" xfId="0" applyNumberFormat="1" applyFont="1" applyFill="1" applyBorder="1" applyAlignment="1" applyProtection="1">
      <alignment horizontal="center" vertical="center"/>
      <protection locked="0"/>
    </xf>
    <xf numFmtId="0" fontId="38" fillId="26" borderId="45" xfId="0" applyFont="1" applyFill="1" applyBorder="1" applyAlignment="1" applyProtection="1">
      <alignment horizontal="left" vertical="center" wrapText="1" indent="1"/>
      <protection locked="0"/>
    </xf>
    <xf numFmtId="4" fontId="38" fillId="4" borderId="16" xfId="0" applyNumberFormat="1" applyFont="1" applyFill="1" applyBorder="1" applyAlignment="1" applyProtection="1">
      <alignment horizontal="center" vertical="center"/>
      <protection/>
    </xf>
    <xf numFmtId="0" fontId="54" fillId="27" borderId="36" xfId="423" applyFont="1" applyFill="1" applyBorder="1" applyAlignment="1" applyProtection="1">
      <alignment horizontal="center"/>
      <protection/>
    </xf>
    <xf numFmtId="4" fontId="38" fillId="4" borderId="20" xfId="0" applyNumberFormat="1" applyFont="1" applyFill="1" applyBorder="1" applyAlignment="1" applyProtection="1">
      <alignment horizontal="center" vertical="center"/>
      <protection/>
    </xf>
    <xf numFmtId="4" fontId="38" fillId="22" borderId="17" xfId="0" applyNumberFormat="1" applyFont="1" applyFill="1" applyBorder="1" applyAlignment="1" applyProtection="1">
      <alignment horizontal="center" vertical="center"/>
      <protection locked="0"/>
    </xf>
    <xf numFmtId="4" fontId="38" fillId="4" borderId="47" xfId="0" applyNumberFormat="1" applyFont="1" applyFill="1" applyBorder="1" applyAlignment="1" applyProtection="1">
      <alignment horizontal="center" vertical="center"/>
      <protection/>
    </xf>
    <xf numFmtId="0" fontId="38" fillId="24" borderId="0" xfId="0" applyFont="1" applyFill="1" applyBorder="1" applyAlignment="1" applyProtection="1">
      <alignment/>
      <protection/>
    </xf>
    <xf numFmtId="49" fontId="38" fillId="0" borderId="37" xfId="0" applyNumberFormat="1" applyFont="1" applyFill="1" applyBorder="1" applyAlignment="1" applyProtection="1">
      <alignment horizontal="center" vertical="center"/>
      <protection/>
    </xf>
    <xf numFmtId="49" fontId="38" fillId="0" borderId="43" xfId="0" applyNumberFormat="1" applyFont="1" applyFill="1" applyBorder="1" applyAlignment="1" applyProtection="1">
      <alignment horizontal="center" vertical="center"/>
      <protection/>
    </xf>
    <xf numFmtId="49" fontId="38" fillId="0" borderId="52" xfId="0" applyNumberFormat="1" applyFont="1" applyFill="1" applyBorder="1" applyAlignment="1" applyProtection="1">
      <alignment horizontal="center" vertical="center"/>
      <protection/>
    </xf>
    <xf numFmtId="49" fontId="38" fillId="0" borderId="27" xfId="0" applyNumberFormat="1" applyFont="1" applyFill="1" applyBorder="1" applyAlignment="1" applyProtection="1">
      <alignment horizontal="center" vertical="center"/>
      <protection/>
    </xf>
    <xf numFmtId="0" fontId="38" fillId="24" borderId="36" xfId="0" applyFont="1" applyFill="1" applyBorder="1" applyAlignment="1" applyProtection="1">
      <alignment/>
      <protection/>
    </xf>
    <xf numFmtId="0" fontId="38" fillId="0" borderId="21" xfId="0" applyFont="1" applyBorder="1" applyAlignment="1" applyProtection="1">
      <alignment/>
      <protection/>
    </xf>
    <xf numFmtId="0" fontId="52" fillId="24" borderId="25" xfId="0" applyFont="1" applyFill="1" applyBorder="1" applyAlignment="1" applyProtection="1">
      <alignment horizontal="center" vertical="center" wrapText="1"/>
      <protection/>
    </xf>
    <xf numFmtId="0" fontId="52" fillId="24" borderId="39" xfId="0" applyFont="1" applyFill="1" applyBorder="1" applyAlignment="1" applyProtection="1">
      <alignment horizontal="center" vertical="center" wrapText="1"/>
      <protection/>
    </xf>
    <xf numFmtId="0" fontId="38" fillId="24" borderId="25" xfId="422" applyFont="1" applyFill="1" applyBorder="1" applyAlignment="1" applyProtection="1">
      <alignment horizontal="center" vertical="center" wrapText="1"/>
      <protection/>
    </xf>
    <xf numFmtId="0" fontId="38" fillId="24" borderId="0" xfId="420" applyFont="1" applyFill="1" applyBorder="1" applyAlignment="1" applyProtection="1">
      <alignment vertical="center" wrapText="1"/>
      <protection/>
    </xf>
    <xf numFmtId="0" fontId="38" fillId="28" borderId="38" xfId="420" applyFont="1" applyFill="1" applyBorder="1" applyAlignment="1" applyProtection="1">
      <alignment vertical="center" wrapText="1"/>
      <protection/>
    </xf>
    <xf numFmtId="0" fontId="38" fillId="28" borderId="14" xfId="420" applyFont="1" applyFill="1" applyBorder="1" applyAlignment="1" applyProtection="1">
      <alignment vertical="center" wrapText="1"/>
      <protection/>
    </xf>
    <xf numFmtId="0" fontId="38" fillId="28" borderId="32" xfId="420" applyFont="1" applyFill="1" applyBorder="1" applyAlignment="1" applyProtection="1">
      <alignment vertical="center" wrapText="1"/>
      <protection/>
    </xf>
    <xf numFmtId="49" fontId="38" fillId="24" borderId="0" xfId="428" applyNumberFormat="1" applyFont="1" applyFill="1" applyBorder="1" applyAlignment="1" applyProtection="1">
      <alignment horizontal="center" vertical="center" wrapText="1"/>
      <protection/>
    </xf>
    <xf numFmtId="0" fontId="42" fillId="24" borderId="33" xfId="400" applyFont="1" applyFill="1" applyBorder="1" applyAlignment="1" applyProtection="1">
      <alignment horizontal="center" vertical="center" wrapText="1"/>
      <protection/>
    </xf>
    <xf numFmtId="49" fontId="38" fillId="22" borderId="24" xfId="400" applyNumberFormat="1" applyFont="1" applyFill="1" applyBorder="1" applyAlignment="1" applyProtection="1">
      <alignment vertical="center" wrapText="1"/>
      <protection locked="0"/>
    </xf>
    <xf numFmtId="14" fontId="38" fillId="22" borderId="13" xfId="400" applyNumberFormat="1" applyFont="1" applyFill="1" applyBorder="1" applyAlignment="1" applyProtection="1">
      <alignment vertical="center" wrapText="1"/>
      <protection locked="0"/>
    </xf>
    <xf numFmtId="49" fontId="38" fillId="22" borderId="13" xfId="400" applyNumberFormat="1" applyFont="1" applyFill="1" applyBorder="1" applyAlignment="1" applyProtection="1">
      <alignment vertical="center" wrapText="1" shrinkToFit="1" readingOrder="1"/>
      <protection locked="0"/>
    </xf>
    <xf numFmtId="49" fontId="38" fillId="22" borderId="13" xfId="400" applyNumberFormat="1" applyFont="1" applyFill="1" applyBorder="1" applyAlignment="1" applyProtection="1">
      <alignment vertical="center" wrapText="1"/>
      <protection locked="0"/>
    </xf>
    <xf numFmtId="0" fontId="53" fillId="28" borderId="0" xfId="225" applyFont="1" applyFill="1" applyBorder="1" applyAlignment="1" applyProtection="1">
      <alignment/>
      <protection/>
    </xf>
    <xf numFmtId="0" fontId="38" fillId="28" borderId="18" xfId="0" applyFont="1" applyFill="1" applyBorder="1" applyAlignment="1" applyProtection="1">
      <alignment horizontal="right" vertical="top"/>
      <protection/>
    </xf>
    <xf numFmtId="0" fontId="38" fillId="28" borderId="18" xfId="0" applyFont="1" applyFill="1" applyBorder="1" applyAlignment="1" applyProtection="1">
      <alignment/>
      <protection/>
    </xf>
    <xf numFmtId="0" fontId="38" fillId="28" borderId="20" xfId="0" applyFont="1" applyFill="1" applyBorder="1" applyAlignment="1" applyProtection="1">
      <alignment/>
      <protection/>
    </xf>
    <xf numFmtId="0" fontId="38" fillId="28" borderId="21" xfId="0" applyFont="1" applyFill="1" applyBorder="1" applyAlignment="1" applyProtection="1">
      <alignment/>
      <protection/>
    </xf>
    <xf numFmtId="0" fontId="38" fillId="28" borderId="32" xfId="0" applyFont="1" applyFill="1" applyBorder="1" applyAlignment="1" applyProtection="1">
      <alignment/>
      <protection/>
    </xf>
    <xf numFmtId="49" fontId="38" fillId="0" borderId="24" xfId="0" applyNumberFormat="1" applyFont="1" applyFill="1" applyBorder="1" applyAlignment="1" applyProtection="1">
      <alignment horizontal="center" vertical="center" wrapText="1" shrinkToFit="1"/>
      <protection/>
    </xf>
    <xf numFmtId="49" fontId="38" fillId="0" borderId="24" xfId="0" applyNumberFormat="1" applyFont="1" applyFill="1" applyBorder="1" applyAlignment="1" applyProtection="1">
      <alignment horizontal="center" vertical="center"/>
      <protection/>
    </xf>
    <xf numFmtId="2" fontId="38" fillId="0" borderId="24" xfId="0" applyNumberFormat="1" applyFont="1" applyFill="1" applyBorder="1" applyAlignment="1" applyProtection="1">
      <alignment horizontal="center" vertical="center"/>
      <protection/>
    </xf>
    <xf numFmtId="49" fontId="54" fillId="27" borderId="35" xfId="423" applyNumberFormat="1" applyFont="1" applyFill="1" applyBorder="1" applyProtection="1">
      <alignment/>
      <protection/>
    </xf>
    <xf numFmtId="3" fontId="38" fillId="22" borderId="42" xfId="0" applyNumberFormat="1" applyFont="1" applyFill="1" applyBorder="1" applyAlignment="1" applyProtection="1">
      <alignment horizontal="center" vertical="center"/>
      <protection locked="0"/>
    </xf>
    <xf numFmtId="49" fontId="38" fillId="22" borderId="48" xfId="0" applyNumberFormat="1" applyFont="1" applyFill="1" applyBorder="1" applyAlignment="1" applyProtection="1">
      <alignment horizontal="center" vertical="center" wrapText="1"/>
      <protection locked="0"/>
    </xf>
    <xf numFmtId="0" fontId="38" fillId="26" borderId="19" xfId="420" applyFont="1" applyFill="1" applyBorder="1" applyAlignment="1" applyProtection="1">
      <alignment horizontal="center" vertical="center" wrapText="1"/>
      <protection locked="0"/>
    </xf>
    <xf numFmtId="0" fontId="42" fillId="24" borderId="34" xfId="400" applyFont="1" applyFill="1" applyBorder="1" applyAlignment="1" applyProtection="1">
      <alignment horizontal="center" vertical="center" wrapText="1"/>
      <protection/>
    </xf>
    <xf numFmtId="0" fontId="53" fillId="0" borderId="0" xfId="225" applyFont="1" applyAlignment="1" applyProtection="1">
      <alignment vertical="center"/>
      <protection/>
    </xf>
    <xf numFmtId="49" fontId="42" fillId="22" borderId="36" xfId="0" applyNumberFormat="1" applyFont="1" applyFill="1" applyBorder="1" applyAlignment="1" applyProtection="1">
      <alignment horizontal="center" vertical="center"/>
      <protection locked="0"/>
    </xf>
    <xf numFmtId="0" fontId="53" fillId="24" borderId="14" xfId="225" applyFont="1" applyFill="1" applyBorder="1" applyAlignment="1" applyProtection="1">
      <alignment horizontal="center" vertical="center"/>
      <protection/>
    </xf>
    <xf numFmtId="0" fontId="38" fillId="0" borderId="45" xfId="0" applyFont="1" applyFill="1" applyBorder="1" applyAlignment="1" applyProtection="1">
      <alignment horizontal="left" vertical="center" wrapText="1" indent="1"/>
      <protection/>
    </xf>
    <xf numFmtId="0" fontId="38" fillId="0" borderId="13" xfId="0" applyFont="1" applyFill="1" applyBorder="1" applyAlignment="1" applyProtection="1">
      <alignment horizontal="left" vertical="center" wrapText="1"/>
      <protection/>
    </xf>
    <xf numFmtId="0" fontId="42" fillId="0" borderId="45" xfId="0" applyFont="1" applyFill="1" applyBorder="1" applyAlignment="1" applyProtection="1">
      <alignment horizontal="left" vertical="center" wrapText="1"/>
      <protection/>
    </xf>
    <xf numFmtId="0" fontId="38" fillId="0" borderId="45" xfId="0" applyFont="1" applyFill="1" applyBorder="1" applyAlignment="1" applyProtection="1">
      <alignment horizontal="left" vertical="center" wrapText="1"/>
      <protection/>
    </xf>
    <xf numFmtId="0" fontId="38" fillId="0" borderId="23" xfId="0" applyFont="1" applyFill="1" applyBorder="1" applyAlignment="1" applyProtection="1">
      <alignment horizontal="left" vertical="center" wrapText="1"/>
      <protection/>
    </xf>
    <xf numFmtId="0" fontId="38" fillId="0" borderId="44" xfId="0" applyFont="1" applyFill="1" applyBorder="1" applyAlignment="1" applyProtection="1">
      <alignment horizontal="left" vertical="center" wrapText="1"/>
      <protection/>
    </xf>
    <xf numFmtId="49" fontId="38" fillId="22" borderId="53" xfId="0" applyNumberFormat="1" applyFont="1" applyFill="1" applyBorder="1" applyAlignment="1" applyProtection="1">
      <alignment horizontal="center" vertical="center" wrapText="1"/>
      <protection locked="0"/>
    </xf>
    <xf numFmtId="49" fontId="38" fillId="0" borderId="54" xfId="0" applyNumberFormat="1" applyFont="1" applyFill="1" applyBorder="1" applyAlignment="1" applyProtection="1">
      <alignment horizontal="center" vertical="center"/>
      <protection/>
    </xf>
    <xf numFmtId="2" fontId="38" fillId="0" borderId="54" xfId="0" applyNumberFormat="1" applyFont="1" applyFill="1" applyBorder="1" applyAlignment="1" applyProtection="1">
      <alignment horizontal="center" vertical="center"/>
      <protection/>
    </xf>
    <xf numFmtId="4" fontId="38" fillId="22" borderId="54" xfId="0" applyNumberFormat="1" applyFont="1" applyFill="1" applyBorder="1" applyAlignment="1" applyProtection="1">
      <alignment horizontal="center" vertical="center"/>
      <protection locked="0"/>
    </xf>
    <xf numFmtId="0" fontId="54" fillId="27" borderId="55" xfId="423" applyFont="1" applyFill="1" applyBorder="1" applyAlignment="1" applyProtection="1">
      <alignment horizontal="center"/>
      <protection/>
    </xf>
    <xf numFmtId="4" fontId="38" fillId="4" borderId="54" xfId="0" applyNumberFormat="1" applyFont="1" applyFill="1" applyBorder="1" applyAlignment="1" applyProtection="1">
      <alignment horizontal="center" vertical="center"/>
      <protection/>
    </xf>
    <xf numFmtId="4" fontId="38" fillId="22" borderId="56" xfId="0" applyNumberFormat="1" applyFont="1" applyFill="1" applyBorder="1" applyAlignment="1" applyProtection="1">
      <alignment horizontal="center" vertical="center"/>
      <protection locked="0"/>
    </xf>
    <xf numFmtId="0" fontId="53" fillId="24" borderId="21" xfId="225" applyFont="1" applyFill="1" applyBorder="1" applyAlignment="1" applyProtection="1">
      <alignment horizontal="center" vertical="center"/>
      <protection/>
    </xf>
    <xf numFmtId="0" fontId="42" fillId="24" borderId="12" xfId="0" applyFont="1" applyFill="1" applyBorder="1" applyAlignment="1" applyProtection="1">
      <alignment horizontal="center" vertical="center" wrapText="1"/>
      <protection/>
    </xf>
    <xf numFmtId="0" fontId="42" fillId="24" borderId="33" xfId="0" applyFont="1" applyFill="1" applyBorder="1" applyAlignment="1" applyProtection="1">
      <alignment horizontal="center" vertical="center" wrapText="1"/>
      <protection/>
    </xf>
    <xf numFmtId="0" fontId="42" fillId="24" borderId="57" xfId="0" applyFont="1" applyFill="1" applyBorder="1" applyAlignment="1" applyProtection="1">
      <alignment horizontal="center" vertical="center" wrapText="1"/>
      <protection/>
    </xf>
    <xf numFmtId="0" fontId="42" fillId="24" borderId="34" xfId="0" applyFont="1" applyFill="1" applyBorder="1" applyAlignment="1" applyProtection="1">
      <alignment horizontal="center" vertical="center" wrapText="1"/>
      <protection/>
    </xf>
    <xf numFmtId="49" fontId="38" fillId="22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38" fillId="0" borderId="49" xfId="0" applyNumberFormat="1" applyFont="1" applyFill="1" applyBorder="1" applyAlignment="1" applyProtection="1">
      <alignment horizontal="center" vertical="center" wrapText="1" shrinkToFit="1"/>
      <protection/>
    </xf>
    <xf numFmtId="0" fontId="52" fillId="24" borderId="19" xfId="0" applyFont="1" applyFill="1" applyBorder="1" applyAlignment="1" applyProtection="1">
      <alignment horizontal="center" vertical="center" wrapText="1"/>
      <protection/>
    </xf>
    <xf numFmtId="0" fontId="47" fillId="24" borderId="36" xfId="424" applyNumberFormat="1" applyFont="1" applyFill="1" applyBorder="1" applyAlignment="1" applyProtection="1">
      <alignment vertical="center" wrapText="1"/>
      <protection/>
    </xf>
    <xf numFmtId="0" fontId="38" fillId="0" borderId="0" xfId="414" applyFont="1" applyAlignment="1" applyProtection="1">
      <alignment wrapText="1"/>
      <protection/>
    </xf>
    <xf numFmtId="0" fontId="38" fillId="24" borderId="18" xfId="414" applyFont="1" applyFill="1" applyBorder="1" applyAlignment="1" applyProtection="1">
      <alignment wrapText="1"/>
      <protection/>
    </xf>
    <xf numFmtId="0" fontId="38" fillId="24" borderId="0" xfId="414" applyFont="1" applyFill="1" applyBorder="1" applyAlignment="1" applyProtection="1">
      <alignment wrapText="1"/>
      <protection/>
    </xf>
    <xf numFmtId="0" fontId="38" fillId="24" borderId="0" xfId="424" applyFont="1" applyFill="1" applyBorder="1" applyAlignment="1" applyProtection="1">
      <alignment wrapText="1"/>
      <protection/>
    </xf>
    <xf numFmtId="0" fontId="38" fillId="24" borderId="14" xfId="424" applyFont="1" applyFill="1" applyBorder="1" applyAlignment="1" applyProtection="1">
      <alignment wrapText="1"/>
      <protection/>
    </xf>
    <xf numFmtId="0" fontId="38" fillId="0" borderId="0" xfId="424" applyFont="1" applyAlignment="1" applyProtection="1">
      <alignment wrapText="1"/>
      <protection/>
    </xf>
    <xf numFmtId="49" fontId="42" fillId="24" borderId="0" xfId="421" applyFont="1" applyFill="1" applyBorder="1" applyAlignment="1" applyProtection="1">
      <alignment horizontal="left" vertical="center" indent="2"/>
      <protection/>
    </xf>
    <xf numFmtId="0" fontId="55" fillId="28" borderId="0" xfId="0" applyFont="1" applyFill="1" applyBorder="1" applyAlignment="1" applyProtection="1">
      <alignment horizontal="center" wrapText="1"/>
      <protection/>
    </xf>
    <xf numFmtId="49" fontId="38" fillId="0" borderId="22" xfId="0" applyNumberFormat="1" applyFont="1" applyFill="1" applyBorder="1" applyAlignment="1" applyProtection="1">
      <alignment horizontal="center" vertical="center"/>
      <protection/>
    </xf>
    <xf numFmtId="2" fontId="38" fillId="0" borderId="22" xfId="0" applyNumberFormat="1" applyFont="1" applyFill="1" applyBorder="1" applyAlignment="1" applyProtection="1">
      <alignment horizontal="center" vertical="center"/>
      <protection/>
    </xf>
    <xf numFmtId="4" fontId="38" fillId="0" borderId="22" xfId="0" applyNumberFormat="1" applyFont="1" applyFill="1" applyBorder="1" applyAlignment="1" applyProtection="1">
      <alignment horizontal="center" vertical="center"/>
      <protection/>
    </xf>
    <xf numFmtId="0" fontId="38" fillId="0" borderId="14" xfId="422" applyFont="1" applyFill="1" applyBorder="1" applyAlignment="1" applyProtection="1">
      <alignment vertical="center" wrapText="1"/>
      <protection/>
    </xf>
    <xf numFmtId="49" fontId="42" fillId="7" borderId="13" xfId="419" applyFont="1" applyFill="1" applyBorder="1" applyAlignment="1" applyProtection="1">
      <alignment horizontal="center" vertical="center" wrapText="1"/>
      <protection/>
    </xf>
    <xf numFmtId="0" fontId="38" fillId="24" borderId="20" xfId="0" applyFont="1" applyFill="1" applyBorder="1" applyAlignment="1" applyProtection="1">
      <alignment horizontal="center" vertical="center" wrapText="1"/>
      <protection/>
    </xf>
    <xf numFmtId="0" fontId="38" fillId="26" borderId="49" xfId="422" applyFont="1" applyFill="1" applyBorder="1" applyAlignment="1" applyProtection="1">
      <alignment horizontal="center" vertical="center" wrapText="1"/>
      <protection locked="0"/>
    </xf>
    <xf numFmtId="49" fontId="42" fillId="26" borderId="46" xfId="0" applyNumberFormat="1" applyFont="1" applyFill="1" applyBorder="1" applyAlignment="1" applyProtection="1">
      <alignment horizontal="center" vertical="center"/>
      <protection locked="0"/>
    </xf>
    <xf numFmtId="165" fontId="38" fillId="22" borderId="49" xfId="0" applyNumberFormat="1" applyFont="1" applyFill="1" applyBorder="1" applyAlignment="1" applyProtection="1">
      <alignment horizontal="center" vertical="center"/>
      <protection locked="0"/>
    </xf>
    <xf numFmtId="3" fontId="38" fillId="22" borderId="48" xfId="0" applyNumberFormat="1" applyFont="1" applyFill="1" applyBorder="1" applyAlignment="1" applyProtection="1">
      <alignment horizontal="center" vertical="center"/>
      <protection locked="0"/>
    </xf>
    <xf numFmtId="3" fontId="38" fillId="22" borderId="29" xfId="0" applyNumberFormat="1" applyFont="1" applyFill="1" applyBorder="1" applyAlignment="1" applyProtection="1">
      <alignment horizontal="center" vertical="center"/>
      <protection locked="0"/>
    </xf>
    <xf numFmtId="4" fontId="38" fillId="4" borderId="13" xfId="0" applyNumberFormat="1" applyFont="1" applyFill="1" applyBorder="1" applyAlignment="1" applyProtection="1">
      <alignment horizontal="center" vertical="center"/>
      <protection/>
    </xf>
    <xf numFmtId="0" fontId="38" fillId="22" borderId="29" xfId="0" applyNumberFormat="1" applyFont="1" applyFill="1" applyBorder="1" applyAlignment="1" applyProtection="1">
      <alignment horizontal="center" vertical="center"/>
      <protection locked="0"/>
    </xf>
    <xf numFmtId="0" fontId="38" fillId="24" borderId="53" xfId="420" applyFont="1" applyFill="1" applyBorder="1" applyAlignment="1" applyProtection="1">
      <alignment horizontal="center" vertical="center" wrapText="1"/>
      <protection/>
    </xf>
    <xf numFmtId="0" fontId="42" fillId="26" borderId="56" xfId="420" applyFont="1" applyFill="1" applyBorder="1" applyAlignment="1" applyProtection="1">
      <alignment horizontal="center" vertical="center" wrapText="1"/>
      <protection locked="0"/>
    </xf>
    <xf numFmtId="49" fontId="42" fillId="0" borderId="37" xfId="400" applyNumberFormat="1" applyFont="1" applyBorder="1" applyAlignment="1" applyProtection="1">
      <alignment horizontal="center" vertical="center" wrapText="1"/>
      <protection/>
    </xf>
    <xf numFmtId="0" fontId="42" fillId="0" borderId="13" xfId="400" applyFont="1" applyBorder="1" applyAlignment="1" applyProtection="1">
      <alignment vertical="center" wrapText="1"/>
      <protection/>
    </xf>
    <xf numFmtId="49" fontId="38" fillId="24" borderId="27" xfId="428" applyNumberFormat="1" applyFont="1" applyFill="1" applyBorder="1" applyAlignment="1" applyProtection="1">
      <alignment horizontal="center" vertical="center" wrapText="1"/>
      <protection/>
    </xf>
    <xf numFmtId="49" fontId="38" fillId="24" borderId="43" xfId="428" applyNumberFormat="1" applyFont="1" applyFill="1" applyBorder="1" applyAlignment="1" applyProtection="1">
      <alignment horizontal="center" vertical="center" wrapText="1"/>
      <protection/>
    </xf>
    <xf numFmtId="0" fontId="38" fillId="24" borderId="44" xfId="422" applyFont="1" applyFill="1" applyBorder="1" applyAlignment="1" applyProtection="1">
      <alignment horizontal="center" vertical="center" wrapText="1"/>
      <protection/>
    </xf>
    <xf numFmtId="0" fontId="38" fillId="26" borderId="49" xfId="428" applyNumberFormat="1" applyFont="1" applyFill="1" applyBorder="1" applyAlignment="1" applyProtection="1">
      <alignment horizontal="center" vertical="center" wrapText="1"/>
      <protection locked="0"/>
    </xf>
    <xf numFmtId="49" fontId="38" fillId="26" borderId="13" xfId="400" applyNumberFormat="1" applyFont="1" applyFill="1" applyBorder="1" applyAlignment="1" applyProtection="1">
      <alignment vertical="center" wrapText="1"/>
      <protection locked="0"/>
    </xf>
    <xf numFmtId="0" fontId="4" fillId="0" borderId="18" xfId="225" applyBorder="1" applyAlignment="1" applyProtection="1">
      <alignment/>
      <protection/>
    </xf>
    <xf numFmtId="49" fontId="56" fillId="0" borderId="0" xfId="0" applyNumberFormat="1" applyFont="1" applyAlignment="1">
      <alignment/>
    </xf>
    <xf numFmtId="49" fontId="38" fillId="0" borderId="0" xfId="417" applyNumberFormat="1" applyFont="1" applyProtection="1">
      <alignment vertical="top"/>
      <protection/>
    </xf>
    <xf numFmtId="0" fontId="42" fillId="24" borderId="14" xfId="0" applyFont="1" applyFill="1" applyBorder="1" applyAlignment="1" applyProtection="1">
      <alignment/>
      <protection/>
    </xf>
    <xf numFmtId="0" fontId="42" fillId="24" borderId="14" xfId="0" applyFont="1" applyFill="1" applyBorder="1" applyAlignment="1" applyProtection="1">
      <alignment wrapText="1"/>
      <protection/>
    </xf>
    <xf numFmtId="0" fontId="55" fillId="24" borderId="0" xfId="0" applyFont="1" applyFill="1" applyBorder="1" applyAlignment="1" applyProtection="1">
      <alignment horizontal="center" wrapText="1"/>
      <protection/>
    </xf>
    <xf numFmtId="0" fontId="53" fillId="24" borderId="0" xfId="225" applyFont="1" applyFill="1" applyBorder="1" applyAlignment="1" applyProtection="1">
      <alignment/>
      <protection/>
    </xf>
    <xf numFmtId="2" fontId="54" fillId="22" borderId="13" xfId="427" applyNumberFormat="1" applyFont="1" applyFill="1" applyBorder="1" applyAlignment="1" applyProtection="1">
      <alignment vertical="center"/>
      <protection locked="0"/>
    </xf>
    <xf numFmtId="2" fontId="54" fillId="22" borderId="46" xfId="427" applyNumberFormat="1" applyFont="1" applyFill="1" applyBorder="1" applyAlignment="1" applyProtection="1">
      <alignment vertical="center"/>
      <protection locked="0"/>
    </xf>
    <xf numFmtId="49" fontId="54" fillId="0" borderId="37" xfId="427" applyNumberFormat="1" applyFont="1" applyBorder="1" applyAlignment="1" applyProtection="1">
      <alignment horizontal="center"/>
      <protection/>
    </xf>
    <xf numFmtId="0" fontId="38" fillId="24" borderId="13" xfId="425" applyFont="1" applyFill="1" applyBorder="1" applyAlignment="1" applyProtection="1">
      <alignment horizontal="center" vertical="center" wrapText="1"/>
      <protection/>
    </xf>
    <xf numFmtId="0" fontId="54" fillId="27" borderId="58" xfId="427" applyFont="1" applyFill="1" applyBorder="1" applyProtection="1">
      <alignment/>
      <protection/>
    </xf>
    <xf numFmtId="0" fontId="54" fillId="27" borderId="59" xfId="427" applyFont="1" applyFill="1" applyBorder="1" applyProtection="1">
      <alignment/>
      <protection/>
    </xf>
    <xf numFmtId="0" fontId="54" fillId="0" borderId="0" xfId="427" applyFont="1" applyProtection="1">
      <alignment/>
      <protection/>
    </xf>
    <xf numFmtId="0" fontId="54" fillId="24" borderId="18" xfId="427" applyFont="1" applyFill="1" applyBorder="1" applyProtection="1">
      <alignment/>
      <protection/>
    </xf>
    <xf numFmtId="49" fontId="57" fillId="0" borderId="37" xfId="427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20" borderId="0" xfId="0" applyFill="1" applyAlignment="1" applyProtection="1">
      <alignment/>
      <protection/>
    </xf>
    <xf numFmtId="0" fontId="2" fillId="17" borderId="0" xfId="0" applyFont="1" applyFill="1" applyAlignment="1" applyProtection="1">
      <alignment/>
      <protection/>
    </xf>
    <xf numFmtId="0" fontId="53" fillId="24" borderId="18" xfId="225" applyFont="1" applyFill="1" applyBorder="1" applyAlignment="1" applyProtection="1">
      <alignment horizontal="center" vertical="center" wrapText="1"/>
      <protection/>
    </xf>
    <xf numFmtId="0" fontId="38" fillId="26" borderId="13" xfId="425" applyFont="1" applyFill="1" applyBorder="1" applyAlignment="1" applyProtection="1">
      <alignment vertical="center" wrapText="1"/>
      <protection locked="0"/>
    </xf>
    <xf numFmtId="0" fontId="54" fillId="29" borderId="60" xfId="427" applyFont="1" applyFill="1" applyBorder="1" applyProtection="1">
      <alignment/>
      <protection/>
    </xf>
    <xf numFmtId="0" fontId="53" fillId="27" borderId="58" xfId="225" applyFont="1" applyFill="1" applyBorder="1" applyAlignment="1" applyProtection="1">
      <alignment horizontal="left" vertical="center" indent="1"/>
      <protection/>
    </xf>
    <xf numFmtId="0" fontId="49" fillId="24" borderId="18" xfId="427" applyFont="1" applyFill="1" applyBorder="1" applyProtection="1">
      <alignment/>
      <protection/>
    </xf>
    <xf numFmtId="0" fontId="42" fillId="0" borderId="32" xfId="400" applyFont="1" applyBorder="1" applyAlignment="1" applyProtection="1">
      <alignment vertical="center" wrapText="1"/>
      <protection/>
    </xf>
    <xf numFmtId="0" fontId="38" fillId="0" borderId="32" xfId="400" applyFont="1" applyBorder="1" applyAlignment="1" applyProtection="1">
      <alignment horizontal="left" vertical="center" wrapText="1" indent="1"/>
      <protection/>
    </xf>
    <xf numFmtId="0" fontId="38" fillId="28" borderId="14" xfId="0" applyFont="1" applyFill="1" applyBorder="1" applyAlignment="1" applyProtection="1">
      <alignment/>
      <protection/>
    </xf>
    <xf numFmtId="49" fontId="52" fillId="0" borderId="25" xfId="400" applyNumberFormat="1" applyFont="1" applyFill="1" applyBorder="1" applyAlignment="1" applyProtection="1">
      <alignment horizontal="center" vertical="center" wrapText="1"/>
      <protection/>
    </xf>
    <xf numFmtId="0" fontId="52" fillId="0" borderId="39" xfId="400" applyFont="1" applyFill="1" applyBorder="1" applyAlignment="1" applyProtection="1">
      <alignment horizontal="center" vertical="center" wrapText="1"/>
      <protection/>
    </xf>
    <xf numFmtId="0" fontId="52" fillId="0" borderId="19" xfId="400" applyFont="1" applyFill="1" applyBorder="1" applyAlignment="1" applyProtection="1">
      <alignment horizontal="center" vertical="center" wrapText="1"/>
      <protection/>
    </xf>
    <xf numFmtId="2" fontId="54" fillId="22" borderId="44" xfId="427" applyNumberFormat="1" applyFont="1" applyFill="1" applyBorder="1" applyAlignment="1" applyProtection="1">
      <alignment vertical="center"/>
      <protection locked="0"/>
    </xf>
    <xf numFmtId="2" fontId="54" fillId="22" borderId="20" xfId="427" applyNumberFormat="1" applyFont="1" applyFill="1" applyBorder="1" applyAlignment="1" applyProtection="1">
      <alignment vertical="center"/>
      <protection locked="0"/>
    </xf>
    <xf numFmtId="14" fontId="38" fillId="22" borderId="44" xfId="400" applyNumberFormat="1" applyFont="1" applyFill="1" applyBorder="1" applyAlignment="1" applyProtection="1">
      <alignment vertical="center" wrapText="1"/>
      <protection locked="0"/>
    </xf>
    <xf numFmtId="49" fontId="38" fillId="22" borderId="44" xfId="400" applyNumberFormat="1" applyFont="1" applyFill="1" applyBorder="1" applyAlignment="1" applyProtection="1">
      <alignment vertical="center" wrapText="1" shrinkToFit="1" readingOrder="1"/>
      <protection locked="0"/>
    </xf>
    <xf numFmtId="49" fontId="38" fillId="22" borderId="44" xfId="400" applyNumberFormat="1" applyFont="1" applyFill="1" applyBorder="1" applyAlignment="1" applyProtection="1">
      <alignment vertical="center" wrapText="1"/>
      <protection locked="0"/>
    </xf>
    <xf numFmtId="49" fontId="38" fillId="22" borderId="49" xfId="400" applyNumberFormat="1" applyFont="1" applyFill="1" applyBorder="1" applyAlignment="1" applyProtection="1">
      <alignment vertical="center" wrapText="1"/>
      <protection locked="0"/>
    </xf>
    <xf numFmtId="0" fontId="52" fillId="0" borderId="25" xfId="427" applyFont="1" applyBorder="1" applyAlignment="1" applyProtection="1">
      <alignment horizontal="center"/>
      <protection/>
    </xf>
    <xf numFmtId="0" fontId="52" fillId="0" borderId="39" xfId="427" applyFont="1" applyBorder="1" applyAlignment="1" applyProtection="1">
      <alignment horizontal="center"/>
      <protection/>
    </xf>
    <xf numFmtId="0" fontId="52" fillId="0" borderId="19" xfId="427" applyFont="1" applyBorder="1" applyAlignment="1" applyProtection="1">
      <alignment horizontal="center"/>
      <protection/>
    </xf>
    <xf numFmtId="49" fontId="38" fillId="22" borderId="0" xfId="400" applyNumberFormat="1" applyFont="1" applyFill="1" applyBorder="1" applyAlignment="1" applyProtection="1">
      <alignment vertical="center" wrapText="1"/>
      <protection locked="0"/>
    </xf>
    <xf numFmtId="49" fontId="42" fillId="24" borderId="12" xfId="400" applyNumberFormat="1" applyFont="1" applyFill="1" applyBorder="1" applyAlignment="1" applyProtection="1">
      <alignment horizontal="center" vertical="center" wrapText="1"/>
      <protection/>
    </xf>
    <xf numFmtId="49" fontId="42" fillId="24" borderId="43" xfId="400" applyNumberFormat="1" applyFont="1" applyFill="1" applyBorder="1" applyAlignment="1" applyProtection="1">
      <alignment horizontal="center" vertical="center" wrapText="1"/>
      <protection/>
    </xf>
    <xf numFmtId="49" fontId="42" fillId="24" borderId="37" xfId="400" applyNumberFormat="1" applyFont="1" applyFill="1" applyBorder="1" applyAlignment="1" applyProtection="1">
      <alignment horizontal="center" vertical="center" wrapText="1"/>
      <protection/>
    </xf>
    <xf numFmtId="49" fontId="42" fillId="24" borderId="27" xfId="400" applyNumberFormat="1" applyFont="1" applyFill="1" applyBorder="1" applyAlignment="1" applyProtection="1">
      <alignment horizontal="center" vertical="center" wrapText="1"/>
      <protection/>
    </xf>
    <xf numFmtId="0" fontId="38" fillId="0" borderId="32" xfId="400" applyFont="1" applyBorder="1" applyAlignment="1" applyProtection="1">
      <alignment horizontal="center" vertical="center" wrapText="1"/>
      <protection/>
    </xf>
    <xf numFmtId="0" fontId="38" fillId="0" borderId="22" xfId="400" applyFont="1" applyBorder="1" applyAlignment="1" applyProtection="1">
      <alignment horizontal="center" vertical="center" wrapText="1"/>
      <protection/>
    </xf>
    <xf numFmtId="0" fontId="38" fillId="0" borderId="61" xfId="400" applyFont="1" applyBorder="1" applyAlignment="1" applyProtection="1">
      <alignment horizontal="center" vertical="center" wrapText="1"/>
      <protection/>
    </xf>
    <xf numFmtId="0" fontId="42" fillId="0" borderId="23" xfId="400" applyFont="1" applyBorder="1" applyAlignment="1" applyProtection="1">
      <alignment horizontal="center" vertical="center" wrapText="1"/>
      <protection/>
    </xf>
    <xf numFmtId="0" fontId="38" fillId="27" borderId="35" xfId="0" applyFont="1" applyFill="1" applyBorder="1" applyAlignment="1" applyProtection="1">
      <alignment horizontal="center" vertical="center"/>
      <protection/>
    </xf>
    <xf numFmtId="4" fontId="38" fillId="27" borderId="31" xfId="0" applyNumberFormat="1" applyFont="1" applyFill="1" applyBorder="1" applyAlignment="1" applyProtection="1">
      <alignment horizontal="center" vertical="center"/>
      <protection locked="0"/>
    </xf>
    <xf numFmtId="0" fontId="49" fillId="24" borderId="18" xfId="0" applyFont="1" applyFill="1" applyBorder="1" applyAlignment="1" applyProtection="1">
      <alignment horizontal="right" vertical="top"/>
      <protection/>
    </xf>
    <xf numFmtId="0" fontId="38" fillId="24" borderId="35" xfId="0" applyFont="1" applyFill="1" applyBorder="1" applyAlignment="1" applyProtection="1">
      <alignment horizontal="center" vertical="center"/>
      <protection/>
    </xf>
    <xf numFmtId="0" fontId="38" fillId="24" borderId="36" xfId="0" applyFont="1" applyFill="1" applyBorder="1" applyAlignment="1" applyProtection="1">
      <alignment vertical="center" wrapText="1"/>
      <protection/>
    </xf>
    <xf numFmtId="0" fontId="38" fillId="26" borderId="13" xfId="425" applyFont="1" applyFill="1" applyBorder="1" applyAlignment="1" applyProtection="1">
      <alignment horizontal="left" vertical="center" wrapText="1" indent="1"/>
      <protection locked="0"/>
    </xf>
    <xf numFmtId="4" fontId="38" fillId="24" borderId="31" xfId="0" applyNumberFormat="1" applyFont="1" applyFill="1" applyBorder="1" applyAlignment="1" applyProtection="1">
      <alignment horizontal="center" vertical="center"/>
      <protection locked="0"/>
    </xf>
    <xf numFmtId="0" fontId="49" fillId="0" borderId="0" xfId="0" applyFont="1" applyAlignment="1" applyProtection="1">
      <alignment/>
      <protection/>
    </xf>
    <xf numFmtId="0" fontId="38" fillId="24" borderId="44" xfId="0" applyFont="1" applyFill="1" applyBorder="1" applyAlignment="1" applyProtection="1">
      <alignment horizontal="left" vertical="center" wrapText="1" indent="1"/>
      <protection/>
    </xf>
    <xf numFmtId="0" fontId="53" fillId="27" borderId="36" xfId="225" applyFont="1" applyFill="1" applyBorder="1" applyAlignment="1" applyProtection="1">
      <alignment horizontal="left" vertical="center" indent="1"/>
      <protection/>
    </xf>
    <xf numFmtId="0" fontId="52" fillId="24" borderId="15" xfId="0" applyFont="1" applyFill="1" applyBorder="1" applyAlignment="1" applyProtection="1">
      <alignment horizontal="center" vertical="center" wrapText="1"/>
      <protection/>
    </xf>
    <xf numFmtId="0" fontId="52" fillId="24" borderId="50" xfId="0" applyFont="1" applyFill="1" applyBorder="1" applyAlignment="1" applyProtection="1">
      <alignment horizontal="center" vertical="center" wrapText="1"/>
      <protection/>
    </xf>
    <xf numFmtId="0" fontId="52" fillId="24" borderId="28" xfId="0" applyFont="1" applyFill="1" applyBorder="1" applyAlignment="1" applyProtection="1">
      <alignment horizontal="center" vertical="center" wrapText="1"/>
      <protection/>
    </xf>
    <xf numFmtId="0" fontId="38" fillId="24" borderId="44" xfId="0" applyFont="1" applyFill="1" applyBorder="1" applyAlignment="1" applyProtection="1">
      <alignment horizontal="left" vertical="center" wrapText="1"/>
      <protection/>
    </xf>
    <xf numFmtId="49" fontId="38" fillId="0" borderId="45" xfId="419" applyFont="1" applyBorder="1" applyAlignment="1" applyProtection="1">
      <alignment vertical="center" wrapText="1"/>
      <protection/>
    </xf>
    <xf numFmtId="49" fontId="38" fillId="0" borderId="62" xfId="419" applyFont="1" applyBorder="1" applyAlignment="1" applyProtection="1">
      <alignment vertical="center" wrapText="1"/>
      <protection/>
    </xf>
    <xf numFmtId="49" fontId="38" fillId="0" borderId="44" xfId="419" applyFont="1" applyBorder="1" applyAlignment="1" applyProtection="1">
      <alignment vertical="center" wrapText="1"/>
      <protection/>
    </xf>
    <xf numFmtId="0" fontId="38" fillId="26" borderId="16" xfId="0" applyNumberFormat="1" applyFont="1" applyFill="1" applyBorder="1" applyAlignment="1" applyProtection="1">
      <alignment horizontal="center" vertical="center" wrapText="1"/>
      <protection locked="0"/>
    </xf>
    <xf numFmtId="0" fontId="59" fillId="24" borderId="51" xfId="0" applyFont="1" applyFill="1" applyBorder="1" applyAlignment="1">
      <alignment/>
    </xf>
    <xf numFmtId="0" fontId="38" fillId="26" borderId="22" xfId="425" applyFont="1" applyFill="1" applyBorder="1" applyAlignment="1" applyProtection="1">
      <alignment horizontal="left" vertical="center" wrapText="1" indent="1"/>
      <protection locked="0"/>
    </xf>
    <xf numFmtId="0" fontId="42" fillId="24" borderId="37" xfId="0" applyFont="1" applyFill="1" applyBorder="1" applyAlignment="1" applyProtection="1">
      <alignment horizontal="center" vertical="center" wrapText="1"/>
      <protection/>
    </xf>
    <xf numFmtId="0" fontId="38" fillId="24" borderId="13" xfId="0" applyFont="1" applyFill="1" applyBorder="1" applyAlignment="1" applyProtection="1">
      <alignment wrapText="1"/>
      <protection/>
    </xf>
    <xf numFmtId="0" fontId="42" fillId="27" borderId="60" xfId="0" applyFont="1" applyFill="1" applyBorder="1" applyAlignment="1" applyProtection="1">
      <alignment horizontal="center" wrapText="1"/>
      <protection/>
    </xf>
    <xf numFmtId="0" fontId="53" fillId="27" borderId="58" xfId="225" applyFont="1" applyFill="1" applyBorder="1" applyAlignment="1" applyProtection="1">
      <alignment horizontal="left" vertical="center" wrapText="1" indent="1"/>
      <protection/>
    </xf>
    <xf numFmtId="0" fontId="38" fillId="27" borderId="59" xfId="0" applyFont="1" applyFill="1" applyBorder="1" applyAlignment="1" applyProtection="1">
      <alignment wrapText="1"/>
      <protection/>
    </xf>
    <xf numFmtId="0" fontId="38" fillId="26" borderId="13" xfId="0" applyFont="1" applyFill="1" applyBorder="1" applyAlignment="1" applyProtection="1">
      <alignment wrapText="1"/>
      <protection locked="0"/>
    </xf>
    <xf numFmtId="0" fontId="49" fillId="24" borderId="18" xfId="0" applyFont="1" applyFill="1" applyBorder="1" applyAlignment="1" applyProtection="1">
      <alignment/>
      <protection/>
    </xf>
    <xf numFmtId="0" fontId="38" fillId="7" borderId="23" xfId="0" applyNumberFormat="1" applyFont="1" applyFill="1" applyBorder="1" applyAlignment="1" applyProtection="1">
      <alignment horizontal="left" vertical="center" wrapText="1"/>
      <protection/>
    </xf>
    <xf numFmtId="0" fontId="38" fillId="22" borderId="49" xfId="0" applyFont="1" applyFill="1" applyBorder="1" applyAlignment="1" applyProtection="1">
      <alignment horizontal="center" vertical="center"/>
      <protection locked="0"/>
    </xf>
    <xf numFmtId="0" fontId="38" fillId="22" borderId="24" xfId="225" applyFont="1" applyFill="1" applyBorder="1" applyAlignment="1" applyProtection="1">
      <alignment horizontal="center" vertical="center" wrapText="1"/>
      <protection locked="0"/>
    </xf>
    <xf numFmtId="0" fontId="38" fillId="24" borderId="49" xfId="0" applyFont="1" applyFill="1" applyBorder="1" applyAlignment="1" applyProtection="1">
      <alignment horizontal="center" vertical="center"/>
      <protection locked="0"/>
    </xf>
    <xf numFmtId="49" fontId="42" fillId="24" borderId="37" xfId="0" applyNumberFormat="1" applyFont="1" applyFill="1" applyBorder="1" applyAlignment="1" applyProtection="1">
      <alignment horizontal="center" vertical="center" wrapText="1"/>
      <protection/>
    </xf>
    <xf numFmtId="49" fontId="42" fillId="0" borderId="43" xfId="427" applyNumberFormat="1" applyFont="1" applyBorder="1" applyAlignment="1" applyProtection="1">
      <alignment horizontal="center"/>
      <protection/>
    </xf>
    <xf numFmtId="0" fontId="42" fillId="24" borderId="13" xfId="415" applyFont="1" applyFill="1" applyBorder="1" applyAlignment="1" applyProtection="1">
      <alignment horizontal="center" vertical="center" wrapText="1"/>
      <protection/>
    </xf>
    <xf numFmtId="0" fontId="42" fillId="24" borderId="45" xfId="415" applyFont="1" applyFill="1" applyBorder="1" applyAlignment="1" applyProtection="1">
      <alignment horizontal="center" vertical="center" wrapText="1"/>
      <protection/>
    </xf>
    <xf numFmtId="2" fontId="38" fillId="22" borderId="24" xfId="400" applyNumberFormat="1" applyFont="1" applyFill="1" applyBorder="1" applyAlignment="1" applyProtection="1">
      <alignment horizontal="center" vertical="center" wrapText="1"/>
      <protection locked="0"/>
    </xf>
    <xf numFmtId="2" fontId="38" fillId="22" borderId="29" xfId="400" applyNumberFormat="1" applyFont="1" applyFill="1" applyBorder="1" applyAlignment="1" applyProtection="1">
      <alignment horizontal="center" vertical="center" wrapText="1"/>
      <protection locked="0"/>
    </xf>
    <xf numFmtId="49" fontId="38" fillId="22" borderId="13" xfId="421" applyFont="1" applyFill="1" applyBorder="1" applyAlignment="1" applyProtection="1">
      <alignment horizontal="left" vertical="center" wrapText="1"/>
      <protection locked="0"/>
    </xf>
    <xf numFmtId="49" fontId="53" fillId="22" borderId="46" xfId="225" applyNumberFormat="1" applyFont="1" applyFill="1" applyBorder="1" applyAlignment="1" applyProtection="1">
      <alignment horizontal="left" vertical="center" wrapText="1"/>
      <protection locked="0"/>
    </xf>
    <xf numFmtId="49" fontId="38" fillId="22" borderId="36" xfId="421" applyFont="1" applyFill="1" applyBorder="1" applyAlignment="1" applyProtection="1">
      <alignment horizontal="left" vertical="center" wrapText="1"/>
      <protection locked="0"/>
    </xf>
    <xf numFmtId="49" fontId="53" fillId="22" borderId="13" xfId="314" applyNumberFormat="1" applyFont="1" applyFill="1" applyBorder="1" applyAlignment="1" applyProtection="1">
      <alignment horizontal="left" vertical="center" wrapText="1"/>
      <protection locked="0"/>
    </xf>
    <xf numFmtId="49" fontId="38" fillId="22" borderId="46" xfId="421" applyFont="1" applyFill="1" applyBorder="1" applyAlignment="1" applyProtection="1">
      <alignment horizontal="left" vertical="center" wrapText="1"/>
      <protection locked="0"/>
    </xf>
    <xf numFmtId="49" fontId="42" fillId="0" borderId="0" xfId="421" applyFont="1" applyBorder="1" applyAlignment="1" applyProtection="1">
      <alignment horizontal="left" vertical="center" indent="2"/>
      <protection/>
    </xf>
    <xf numFmtId="49" fontId="38" fillId="22" borderId="46" xfId="421" applyFont="1" applyFill="1" applyBorder="1" applyAlignment="1" applyProtection="1">
      <alignment horizontal="left" vertical="center"/>
      <protection locked="0"/>
    </xf>
    <xf numFmtId="49" fontId="38" fillId="22" borderId="36" xfId="421" applyFont="1" applyFill="1" applyBorder="1" applyAlignment="1" applyProtection="1">
      <alignment horizontal="left" vertical="center"/>
      <protection locked="0"/>
    </xf>
    <xf numFmtId="49" fontId="53" fillId="22" borderId="46" xfId="314" applyNumberFormat="1" applyFont="1" applyFill="1" applyBorder="1" applyAlignment="1" applyProtection="1">
      <alignment horizontal="left" vertical="center"/>
      <protection locked="0"/>
    </xf>
    <xf numFmtId="49" fontId="42" fillId="22" borderId="36" xfId="421" applyFont="1" applyFill="1" applyBorder="1" applyAlignment="1" applyProtection="1">
      <alignment horizontal="left" vertical="center"/>
      <protection locked="0"/>
    </xf>
    <xf numFmtId="0" fontId="47" fillId="24" borderId="17" xfId="424" applyNumberFormat="1" applyFont="1" applyFill="1" applyBorder="1" applyAlignment="1" applyProtection="1">
      <alignment horizontal="center" vertical="center" wrapText="1"/>
      <protection/>
    </xf>
    <xf numFmtId="0" fontId="47" fillId="24" borderId="38" xfId="424" applyNumberFormat="1" applyFont="1" applyFill="1" applyBorder="1" applyAlignment="1" applyProtection="1">
      <alignment horizontal="center" vertical="center" wrapText="1"/>
      <protection/>
    </xf>
    <xf numFmtId="49" fontId="42" fillId="7" borderId="46" xfId="418" applyFont="1" applyFill="1" applyBorder="1" applyAlignment="1" applyProtection="1">
      <alignment horizontal="center" vertical="center"/>
      <protection/>
    </xf>
    <xf numFmtId="49" fontId="42" fillId="7" borderId="36" xfId="418" applyFont="1" applyFill="1" applyBorder="1" applyAlignment="1" applyProtection="1">
      <alignment horizontal="center" vertical="center"/>
      <protection/>
    </xf>
    <xf numFmtId="49" fontId="42" fillId="7" borderId="22" xfId="418" applyFont="1" applyFill="1" applyBorder="1" applyAlignment="1" applyProtection="1">
      <alignment horizontal="center" vertical="center"/>
      <protection/>
    </xf>
    <xf numFmtId="49" fontId="42" fillId="0" borderId="13" xfId="418" applyFont="1" applyBorder="1" applyAlignment="1" applyProtection="1">
      <alignment horizontal="center" vertical="center" wrapText="1"/>
      <protection/>
    </xf>
    <xf numFmtId="49" fontId="42" fillId="4" borderId="13" xfId="418" applyNumberFormat="1" applyFont="1" applyFill="1" applyBorder="1" applyAlignment="1" applyProtection="1">
      <alignment horizontal="center" vertical="center" wrapText="1"/>
      <protection/>
    </xf>
    <xf numFmtId="0" fontId="38" fillId="24" borderId="37" xfId="422" applyFont="1" applyFill="1" applyBorder="1" applyAlignment="1" applyProtection="1">
      <alignment horizontal="center" vertical="center" wrapText="1"/>
      <protection/>
    </xf>
    <xf numFmtId="0" fontId="38" fillId="24" borderId="27" xfId="422" applyFont="1" applyFill="1" applyBorder="1" applyAlignment="1" applyProtection="1">
      <alignment horizontal="center" vertical="center" wrapText="1"/>
      <protection/>
    </xf>
    <xf numFmtId="0" fontId="38" fillId="26" borderId="50" xfId="422" applyFont="1" applyFill="1" applyBorder="1" applyAlignment="1" applyProtection="1">
      <alignment horizontal="center" vertical="center" wrapText="1"/>
      <protection locked="0"/>
    </xf>
    <xf numFmtId="0" fontId="38" fillId="26" borderId="63" xfId="422" applyFont="1" applyFill="1" applyBorder="1" applyAlignment="1" applyProtection="1">
      <alignment horizontal="center" vertical="center" wrapText="1"/>
      <protection locked="0"/>
    </xf>
    <xf numFmtId="0" fontId="42" fillId="26" borderId="23" xfId="420" applyFont="1" applyFill="1" applyBorder="1" applyAlignment="1" applyProtection="1">
      <alignment horizontal="center" vertical="center" wrapText="1"/>
      <protection locked="0"/>
    </xf>
    <xf numFmtId="0" fontId="42" fillId="26" borderId="47" xfId="420" applyFont="1" applyFill="1" applyBorder="1" applyAlignment="1" applyProtection="1">
      <alignment horizontal="center" vertical="center" wrapText="1"/>
      <protection locked="0"/>
    </xf>
    <xf numFmtId="0" fontId="42" fillId="24" borderId="17" xfId="422" applyFont="1" applyFill="1" applyBorder="1" applyAlignment="1" applyProtection="1">
      <alignment horizontal="right" vertical="center" wrapText="1"/>
      <protection/>
    </xf>
    <xf numFmtId="0" fontId="42" fillId="7" borderId="46" xfId="422" applyFont="1" applyFill="1" applyBorder="1" applyAlignment="1" applyProtection="1">
      <alignment horizontal="center" vertical="center" wrapText="1"/>
      <protection/>
    </xf>
    <xf numFmtId="0" fontId="42" fillId="7" borderId="36" xfId="422" applyFont="1" applyFill="1" applyBorder="1" applyAlignment="1" applyProtection="1">
      <alignment horizontal="center" vertical="center" wrapText="1"/>
      <protection/>
    </xf>
    <xf numFmtId="0" fontId="42" fillId="7" borderId="22" xfId="422" applyFont="1" applyFill="1" applyBorder="1" applyAlignment="1" applyProtection="1">
      <alignment horizontal="center" vertical="center" wrapText="1"/>
      <protection/>
    </xf>
    <xf numFmtId="0" fontId="42" fillId="24" borderId="15" xfId="422" applyFont="1" applyFill="1" applyBorder="1" applyAlignment="1" applyProtection="1">
      <alignment horizontal="center" vertical="center" wrapText="1"/>
      <protection/>
    </xf>
    <xf numFmtId="0" fontId="42" fillId="24" borderId="28" xfId="422" applyFont="1" applyFill="1" applyBorder="1" applyAlignment="1" applyProtection="1">
      <alignment horizontal="center" vertical="center" wrapText="1"/>
      <protection/>
    </xf>
    <xf numFmtId="0" fontId="42" fillId="4" borderId="27" xfId="422" applyFont="1" applyFill="1" applyBorder="1" applyAlignment="1" applyProtection="1">
      <alignment horizontal="center" vertical="center" wrapText="1"/>
      <protection/>
    </xf>
    <xf numFmtId="0" fontId="42" fillId="4" borderId="29" xfId="422" applyFont="1" applyFill="1" applyBorder="1" applyAlignment="1" applyProtection="1">
      <alignment horizontal="center" vertical="center" wrapText="1"/>
      <protection/>
    </xf>
    <xf numFmtId="0" fontId="38" fillId="26" borderId="64" xfId="428" applyNumberFormat="1" applyFont="1" applyFill="1" applyBorder="1" applyAlignment="1" applyProtection="1">
      <alignment horizontal="center" vertical="center" wrapText="1"/>
      <protection locked="0"/>
    </xf>
    <xf numFmtId="0" fontId="38" fillId="26" borderId="65" xfId="428" applyNumberFormat="1" applyFont="1" applyFill="1" applyBorder="1" applyAlignment="1" applyProtection="1">
      <alignment horizontal="center" vertical="center" wrapText="1"/>
      <protection locked="0"/>
    </xf>
    <xf numFmtId="0" fontId="38" fillId="24" borderId="64" xfId="428" applyNumberFormat="1" applyFont="1" applyFill="1" applyBorder="1" applyAlignment="1" applyProtection="1">
      <alignment horizontal="center" vertical="center" wrapText="1"/>
      <protection/>
    </xf>
    <xf numFmtId="0" fontId="38" fillId="24" borderId="65" xfId="428" applyNumberFormat="1" applyFont="1" applyFill="1" applyBorder="1" applyAlignment="1" applyProtection="1">
      <alignment horizontal="center" vertical="center" wrapText="1"/>
      <protection/>
    </xf>
    <xf numFmtId="49" fontId="38" fillId="24" borderId="37" xfId="428" applyNumberFormat="1" applyFont="1" applyFill="1" applyBorder="1" applyAlignment="1" applyProtection="1">
      <alignment horizontal="center" vertical="center" wrapText="1"/>
      <protection/>
    </xf>
    <xf numFmtId="49" fontId="38" fillId="24" borderId="27" xfId="428" applyNumberFormat="1" applyFont="1" applyFill="1" applyBorder="1" applyAlignment="1" applyProtection="1">
      <alignment horizontal="center" vertical="center" wrapText="1"/>
      <protection/>
    </xf>
    <xf numFmtId="0" fontId="38" fillId="24" borderId="66" xfId="422" applyFont="1" applyFill="1" applyBorder="1" applyAlignment="1" applyProtection="1">
      <alignment horizontal="center" vertical="center" wrapText="1"/>
      <protection/>
    </xf>
    <xf numFmtId="0" fontId="38" fillId="24" borderId="67" xfId="422" applyFont="1" applyFill="1" applyBorder="1" applyAlignment="1" applyProtection="1">
      <alignment horizontal="center" vertical="center" wrapText="1"/>
      <protection/>
    </xf>
    <xf numFmtId="0" fontId="38" fillId="24" borderId="35" xfId="422" applyFont="1" applyFill="1" applyBorder="1" applyAlignment="1" applyProtection="1">
      <alignment horizontal="center" vertical="center" wrapText="1"/>
      <protection/>
    </xf>
    <xf numFmtId="0" fontId="38" fillId="24" borderId="22" xfId="422" applyFont="1" applyFill="1" applyBorder="1" applyAlignment="1" applyProtection="1">
      <alignment horizontal="center" vertical="center" wrapText="1"/>
      <protection/>
    </xf>
    <xf numFmtId="0" fontId="42" fillId="24" borderId="50" xfId="400" applyFont="1" applyFill="1" applyBorder="1" applyAlignment="1" applyProtection="1">
      <alignment horizontal="center" vertical="center" wrapText="1"/>
      <protection/>
    </xf>
    <xf numFmtId="0" fontId="42" fillId="24" borderId="13" xfId="400" applyFont="1" applyFill="1" applyBorder="1" applyAlignment="1" applyProtection="1">
      <alignment horizontal="center" vertical="center" wrapText="1"/>
      <protection/>
    </xf>
    <xf numFmtId="0" fontId="42" fillId="24" borderId="45" xfId="400" applyFont="1" applyFill="1" applyBorder="1" applyAlignment="1" applyProtection="1">
      <alignment horizontal="center" vertical="center" wrapText="1"/>
      <protection/>
    </xf>
    <xf numFmtId="0" fontId="42" fillId="24" borderId="28" xfId="400" applyFont="1" applyFill="1" applyBorder="1" applyAlignment="1" applyProtection="1">
      <alignment horizontal="center" vertical="center" wrapText="1"/>
      <protection/>
    </xf>
    <xf numFmtId="0" fontId="42" fillId="24" borderId="24" xfId="400" applyFont="1" applyFill="1" applyBorder="1" applyAlignment="1" applyProtection="1">
      <alignment horizontal="center" vertical="center" wrapText="1"/>
      <protection/>
    </xf>
    <xf numFmtId="0" fontId="42" fillId="24" borderId="48" xfId="400" applyFont="1" applyFill="1" applyBorder="1" applyAlignment="1" applyProtection="1">
      <alignment horizontal="center" vertical="center" wrapText="1"/>
      <protection/>
    </xf>
    <xf numFmtId="0" fontId="42" fillId="7" borderId="46" xfId="0" applyFont="1" applyFill="1" applyBorder="1" applyAlignment="1" applyProtection="1">
      <alignment horizontal="center" vertical="center" wrapText="1"/>
      <protection/>
    </xf>
    <xf numFmtId="0" fontId="42" fillId="7" borderId="36" xfId="0" applyFont="1" applyFill="1" applyBorder="1" applyAlignment="1" applyProtection="1">
      <alignment horizontal="center" vertical="center" wrapText="1"/>
      <protection/>
    </xf>
    <xf numFmtId="0" fontId="42" fillId="7" borderId="22" xfId="0" applyFont="1" applyFill="1" applyBorder="1" applyAlignment="1" applyProtection="1">
      <alignment horizontal="center" vertical="center" wrapText="1"/>
      <protection/>
    </xf>
    <xf numFmtId="0" fontId="52" fillId="0" borderId="64" xfId="427" applyFont="1" applyBorder="1" applyAlignment="1" applyProtection="1">
      <alignment horizontal="center"/>
      <protection/>
    </xf>
    <xf numFmtId="0" fontId="52" fillId="0" borderId="68" xfId="427" applyFont="1" applyBorder="1" applyAlignment="1" applyProtection="1">
      <alignment horizontal="center"/>
      <protection/>
    </xf>
    <xf numFmtId="0" fontId="57" fillId="0" borderId="15" xfId="427" applyFont="1" applyBorder="1" applyAlignment="1" applyProtection="1">
      <alignment horizontal="center" vertical="center" wrapText="1"/>
      <protection/>
    </xf>
    <xf numFmtId="0" fontId="57" fillId="0" borderId="37" xfId="427" applyFont="1" applyBorder="1" applyAlignment="1" applyProtection="1">
      <alignment horizontal="center" vertical="center" wrapText="1"/>
      <protection/>
    </xf>
    <xf numFmtId="0" fontId="57" fillId="0" borderId="52" xfId="427" applyFont="1" applyBorder="1" applyAlignment="1" applyProtection="1">
      <alignment horizontal="center" vertical="center" wrapText="1"/>
      <protection/>
    </xf>
    <xf numFmtId="0" fontId="42" fillId="24" borderId="50" xfId="415" applyFont="1" applyFill="1" applyBorder="1" applyAlignment="1" applyProtection="1">
      <alignment horizontal="center" vertical="center" wrapText="1"/>
      <protection/>
    </xf>
    <xf numFmtId="0" fontId="42" fillId="24" borderId="63" xfId="415" applyFont="1" applyFill="1" applyBorder="1" applyAlignment="1" applyProtection="1">
      <alignment horizontal="center" vertical="center" wrapText="1"/>
      <protection/>
    </xf>
    <xf numFmtId="0" fontId="0" fillId="0" borderId="69" xfId="0" applyBorder="1" applyAlignment="1">
      <alignment/>
    </xf>
    <xf numFmtId="0" fontId="0" fillId="0" borderId="67" xfId="0" applyBorder="1" applyAlignment="1">
      <alignment/>
    </xf>
    <xf numFmtId="0" fontId="42" fillId="24" borderId="13" xfId="415" applyFont="1" applyFill="1" applyBorder="1" applyAlignment="1" applyProtection="1">
      <alignment horizontal="center" vertical="center" wrapText="1"/>
      <protection/>
    </xf>
    <xf numFmtId="0" fontId="42" fillId="24" borderId="45" xfId="415" applyFont="1" applyFill="1" applyBorder="1" applyAlignment="1" applyProtection="1">
      <alignment horizontal="center" vertical="center" wrapText="1"/>
      <protection/>
    </xf>
    <xf numFmtId="0" fontId="42" fillId="24" borderId="46" xfId="415" applyFont="1" applyFill="1" applyBorder="1" applyAlignment="1" applyProtection="1">
      <alignment horizontal="center" vertical="center" wrapText="1"/>
      <protection/>
    </xf>
    <xf numFmtId="0" fontId="42" fillId="24" borderId="69" xfId="415" applyFont="1" applyFill="1" applyBorder="1" applyAlignment="1" applyProtection="1">
      <alignment horizontal="center" vertical="center" wrapText="1"/>
      <protection/>
    </xf>
    <xf numFmtId="0" fontId="42" fillId="24" borderId="67" xfId="415" applyFont="1" applyFill="1" applyBorder="1" applyAlignment="1" applyProtection="1">
      <alignment horizontal="center" vertical="center" wrapText="1"/>
      <protection/>
    </xf>
    <xf numFmtId="0" fontId="57" fillId="0" borderId="70" xfId="427" applyFont="1" applyBorder="1" applyAlignment="1" applyProtection="1">
      <alignment horizontal="center" vertical="center" wrapText="1"/>
      <protection/>
    </xf>
    <xf numFmtId="0" fontId="57" fillId="0" borderId="71" xfId="427" applyFont="1" applyBorder="1" applyAlignment="1" applyProtection="1">
      <alignment horizontal="center" vertical="center" wrapText="1"/>
      <protection/>
    </xf>
    <xf numFmtId="0" fontId="57" fillId="0" borderId="0" xfId="427" applyFont="1" applyBorder="1" applyAlignment="1" applyProtection="1">
      <alignment horizontal="center" vertical="center" wrapText="1"/>
      <protection/>
    </xf>
    <xf numFmtId="0" fontId="57" fillId="0" borderId="14" xfId="427" applyFont="1" applyBorder="1" applyAlignment="1" applyProtection="1">
      <alignment horizontal="center" vertical="center" wrapText="1"/>
      <protection/>
    </xf>
    <xf numFmtId="0" fontId="38" fillId="24" borderId="22" xfId="425" applyFont="1" applyFill="1" applyBorder="1" applyAlignment="1" applyProtection="1">
      <alignment horizontal="left" vertical="center" wrapText="1" indent="2"/>
      <protection/>
    </xf>
    <xf numFmtId="0" fontId="38" fillId="24" borderId="22" xfId="425" applyFont="1" applyFill="1" applyBorder="1" applyAlignment="1" applyProtection="1">
      <alignment horizontal="left" vertical="center" wrapText="1"/>
      <protection/>
    </xf>
    <xf numFmtId="0" fontId="38" fillId="24" borderId="33" xfId="425" applyFont="1" applyFill="1" applyBorder="1" applyAlignment="1" applyProtection="1">
      <alignment horizontal="left" vertical="center" wrapText="1"/>
      <protection/>
    </xf>
    <xf numFmtId="0" fontId="38" fillId="24" borderId="44" xfId="425" applyFont="1" applyFill="1" applyBorder="1" applyAlignment="1" applyProtection="1">
      <alignment horizontal="left" vertical="center" wrapText="1"/>
      <protection/>
    </xf>
    <xf numFmtId="0" fontId="38" fillId="24" borderId="46" xfId="0" applyFont="1" applyFill="1" applyBorder="1" applyAlignment="1" applyProtection="1">
      <alignment horizontal="left" vertical="center" wrapText="1" indent="1"/>
      <protection/>
    </xf>
    <xf numFmtId="0" fontId="38" fillId="24" borderId="22" xfId="0" applyFont="1" applyFill="1" applyBorder="1" applyAlignment="1" applyProtection="1">
      <alignment horizontal="left" vertical="center" wrapText="1" indent="1"/>
      <protection/>
    </xf>
    <xf numFmtId="0" fontId="38" fillId="24" borderId="46" xfId="0" applyFont="1" applyFill="1" applyBorder="1" applyAlignment="1" applyProtection="1">
      <alignment horizontal="left" vertical="center" wrapText="1"/>
      <protection/>
    </xf>
    <xf numFmtId="0" fontId="38" fillId="24" borderId="22" xfId="0" applyFont="1" applyFill="1" applyBorder="1" applyAlignment="1" applyProtection="1">
      <alignment horizontal="left" vertical="center" wrapText="1"/>
      <protection/>
    </xf>
    <xf numFmtId="0" fontId="38" fillId="24" borderId="46" xfId="0" applyFont="1" applyFill="1" applyBorder="1" applyAlignment="1" applyProtection="1">
      <alignment vertical="center" wrapText="1"/>
      <protection/>
    </xf>
    <xf numFmtId="0" fontId="38" fillId="24" borderId="22" xfId="0" applyFont="1" applyFill="1" applyBorder="1" applyAlignment="1" applyProtection="1">
      <alignment vertical="center" wrapText="1"/>
      <protection/>
    </xf>
    <xf numFmtId="0" fontId="38" fillId="24" borderId="47" xfId="0" applyFont="1" applyFill="1" applyBorder="1" applyAlignment="1" applyProtection="1">
      <alignment vertical="center" wrapText="1"/>
      <protection/>
    </xf>
    <xf numFmtId="0" fontId="38" fillId="24" borderId="61" xfId="0" applyFont="1" applyFill="1" applyBorder="1" applyAlignment="1" applyProtection="1">
      <alignment vertical="center" wrapText="1"/>
      <protection/>
    </xf>
    <xf numFmtId="0" fontId="38" fillId="24" borderId="46" xfId="0" applyFont="1" applyFill="1" applyBorder="1" applyAlignment="1" applyProtection="1">
      <alignment horizontal="center" vertical="center" wrapText="1"/>
      <protection/>
    </xf>
    <xf numFmtId="0" fontId="38" fillId="24" borderId="22" xfId="0" applyFont="1" applyFill="1" applyBorder="1" applyAlignment="1" applyProtection="1">
      <alignment horizontal="center" vertical="center" wrapText="1"/>
      <protection/>
    </xf>
    <xf numFmtId="0" fontId="38" fillId="24" borderId="46" xfId="0" applyFont="1" applyFill="1" applyBorder="1" applyAlignment="1" applyProtection="1">
      <alignment horizontal="left" vertical="center" wrapText="1" indent="2"/>
      <protection/>
    </xf>
    <xf numFmtId="0" fontId="38" fillId="24" borderId="22" xfId="0" applyFont="1" applyFill="1" applyBorder="1" applyAlignment="1" applyProtection="1">
      <alignment horizontal="left" vertical="center" wrapText="1" indent="2"/>
      <protection/>
    </xf>
    <xf numFmtId="49" fontId="38" fillId="24" borderId="52" xfId="0" applyNumberFormat="1" applyFont="1" applyFill="1" applyBorder="1" applyAlignment="1" applyProtection="1">
      <alignment horizontal="center" vertical="center"/>
      <protection/>
    </xf>
    <xf numFmtId="49" fontId="38" fillId="24" borderId="51" xfId="0" applyNumberFormat="1" applyFont="1" applyFill="1" applyBorder="1" applyAlignment="1" applyProtection="1">
      <alignment horizontal="center" vertical="center"/>
      <protection/>
    </xf>
    <xf numFmtId="49" fontId="38" fillId="24" borderId="43" xfId="0" applyNumberFormat="1" applyFont="1" applyFill="1" applyBorder="1" applyAlignment="1" applyProtection="1">
      <alignment horizontal="center" vertical="center"/>
      <protection/>
    </xf>
    <xf numFmtId="0" fontId="38" fillId="26" borderId="45" xfId="0" applyFont="1" applyFill="1" applyBorder="1" applyAlignment="1" applyProtection="1">
      <alignment horizontal="left" vertical="center" wrapText="1" indent="2"/>
      <protection locked="0"/>
    </xf>
    <xf numFmtId="0" fontId="0" fillId="0" borderId="62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38" fillId="24" borderId="20" xfId="0" applyFont="1" applyFill="1" applyBorder="1" applyAlignment="1" applyProtection="1">
      <alignment horizontal="left" vertical="center" wrapText="1"/>
      <protection/>
    </xf>
    <xf numFmtId="0" fontId="38" fillId="24" borderId="32" xfId="0" applyFont="1" applyFill="1" applyBorder="1" applyAlignment="1" applyProtection="1">
      <alignment horizontal="left" vertical="center" wrapText="1"/>
      <protection/>
    </xf>
    <xf numFmtId="0" fontId="52" fillId="24" borderId="39" xfId="0" applyFont="1" applyFill="1" applyBorder="1" applyAlignment="1" applyProtection="1">
      <alignment horizontal="center" vertical="center" wrapText="1"/>
      <protection/>
    </xf>
    <xf numFmtId="0" fontId="42" fillId="24" borderId="57" xfId="0" applyFont="1" applyFill="1" applyBorder="1" applyAlignment="1" applyProtection="1">
      <alignment horizontal="center" vertical="center" wrapText="1"/>
      <protection/>
    </xf>
    <xf numFmtId="0" fontId="42" fillId="24" borderId="71" xfId="0" applyFont="1" applyFill="1" applyBorder="1" applyAlignment="1" applyProtection="1">
      <alignment horizontal="center" vertical="center" wrapText="1"/>
      <protection/>
    </xf>
    <xf numFmtId="0" fontId="60" fillId="24" borderId="0" xfId="0" applyFont="1" applyFill="1" applyBorder="1" applyAlignment="1" applyProtection="1">
      <alignment horizontal="left" vertical="center" wrapText="1"/>
      <protection/>
    </xf>
    <xf numFmtId="0" fontId="38" fillId="24" borderId="0" xfId="0" applyFont="1" applyFill="1" applyBorder="1" applyAlignment="1" applyProtection="1">
      <alignment horizontal="left" vertical="center" wrapText="1"/>
      <protection/>
    </xf>
    <xf numFmtId="0" fontId="42" fillId="7" borderId="46" xfId="0" applyFont="1" applyFill="1" applyBorder="1" applyAlignment="1" applyProtection="1">
      <alignment horizontal="center" vertical="center"/>
      <protection/>
    </xf>
    <xf numFmtId="0" fontId="42" fillId="7" borderId="36" xfId="0" applyFont="1" applyFill="1" applyBorder="1" applyAlignment="1" applyProtection="1">
      <alignment horizontal="center" vertical="center"/>
      <protection/>
    </xf>
    <xf numFmtId="0" fontId="42" fillId="7" borderId="22" xfId="0" applyFont="1" applyFill="1" applyBorder="1" applyAlignment="1" applyProtection="1">
      <alignment horizontal="center" vertical="center"/>
      <protection/>
    </xf>
    <xf numFmtId="0" fontId="42" fillId="20" borderId="26" xfId="0" applyFont="1" applyFill="1" applyBorder="1" applyAlignment="1" applyProtection="1">
      <alignment horizontal="center" vertical="center" wrapText="1"/>
      <protection/>
    </xf>
    <xf numFmtId="0" fontId="42" fillId="20" borderId="72" xfId="0" applyFont="1" applyFill="1" applyBorder="1" applyAlignment="1" applyProtection="1">
      <alignment horizontal="center" vertical="center" wrapText="1"/>
      <protection/>
    </xf>
    <xf numFmtId="0" fontId="42" fillId="20" borderId="65" xfId="0" applyFont="1" applyFill="1" applyBorder="1" applyAlignment="1" applyProtection="1">
      <alignment horizontal="center" vertical="center" wrapText="1"/>
      <protection/>
    </xf>
  </cellXfs>
  <cellStyles count="486">
    <cellStyle name="Normal" xfId="0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 2" xfId="35"/>
    <cellStyle name="20% - Акцент1 3" xfId="36"/>
    <cellStyle name="20% - Акцент1 4" xfId="37"/>
    <cellStyle name="20% - Акцент1 5" xfId="38"/>
    <cellStyle name="20% - Акцент1 6" xfId="39"/>
    <cellStyle name="20% - Акцент1 7" xfId="40"/>
    <cellStyle name="20% - Акцент1 8" xfId="41"/>
    <cellStyle name="20% - Акцент1 9" xfId="42"/>
    <cellStyle name="20% - Акцент2 2" xfId="43"/>
    <cellStyle name="20% - Акцент2 3" xfId="44"/>
    <cellStyle name="20% - Акцент2 4" xfId="45"/>
    <cellStyle name="20% - Акцент2 5" xfId="46"/>
    <cellStyle name="20% - Акцент2 6" xfId="47"/>
    <cellStyle name="20% - Акцент2 7" xfId="48"/>
    <cellStyle name="20% - Акцент2 8" xfId="49"/>
    <cellStyle name="20% - Акцент2 9" xfId="50"/>
    <cellStyle name="20% - Акцент3 2" xfId="51"/>
    <cellStyle name="20% - Акцент3 3" xfId="52"/>
    <cellStyle name="20% - Акцент3 4" xfId="53"/>
    <cellStyle name="20% - Акцент3 5" xfId="54"/>
    <cellStyle name="20% - Акцент3 6" xfId="55"/>
    <cellStyle name="20% - Акцент3 7" xfId="56"/>
    <cellStyle name="20% - Акцент3 8" xfId="57"/>
    <cellStyle name="20% - Акцент3 9" xfId="58"/>
    <cellStyle name="20% - Акцент4 2" xfId="59"/>
    <cellStyle name="20% - Акцент4 3" xfId="60"/>
    <cellStyle name="20% - Акцент4 4" xfId="61"/>
    <cellStyle name="20% - Акцент4 5" xfId="62"/>
    <cellStyle name="20% - Акцент4 6" xfId="63"/>
    <cellStyle name="20% - Акцент4 7" xfId="64"/>
    <cellStyle name="20% - Акцент4 8" xfId="65"/>
    <cellStyle name="20% - Акцент4 9" xfId="66"/>
    <cellStyle name="20% - Акцент5 2" xfId="67"/>
    <cellStyle name="20% - Акцент5 3" xfId="68"/>
    <cellStyle name="20% - Акцент5 4" xfId="69"/>
    <cellStyle name="20% - Акцент5 5" xfId="70"/>
    <cellStyle name="20% - Акцент5 6" xfId="71"/>
    <cellStyle name="20% - Акцент5 7" xfId="72"/>
    <cellStyle name="20% - Акцент5 8" xfId="73"/>
    <cellStyle name="20% - Акцент5 9" xfId="74"/>
    <cellStyle name="20% - Акцент6 2" xfId="75"/>
    <cellStyle name="20% - Акцент6 3" xfId="76"/>
    <cellStyle name="20% - Акцент6 4" xfId="77"/>
    <cellStyle name="20% - Акцент6 5" xfId="78"/>
    <cellStyle name="20% - Акцент6 6" xfId="79"/>
    <cellStyle name="20% - Акцент6 7" xfId="80"/>
    <cellStyle name="20% - Акцент6 8" xfId="81"/>
    <cellStyle name="20% - Акцент6 9" xfId="82"/>
    <cellStyle name="40% - Accent1" xfId="83"/>
    <cellStyle name="40% - Accent2" xfId="84"/>
    <cellStyle name="40% - Accent3" xfId="85"/>
    <cellStyle name="40% - Accent4" xfId="86"/>
    <cellStyle name="40% - Accent5" xfId="87"/>
    <cellStyle name="40% - Accent6" xfId="88"/>
    <cellStyle name="40% - Акцент1 2" xfId="89"/>
    <cellStyle name="40% - Акцент1 3" xfId="90"/>
    <cellStyle name="40% - Акцент1 4" xfId="91"/>
    <cellStyle name="40% - Акцент1 5" xfId="92"/>
    <cellStyle name="40% - Акцент1 6" xfId="93"/>
    <cellStyle name="40% - Акцент1 7" xfId="94"/>
    <cellStyle name="40% - Акцент1 8" xfId="95"/>
    <cellStyle name="40% - Акцент1 9" xfId="96"/>
    <cellStyle name="40% - Акцент2 2" xfId="97"/>
    <cellStyle name="40% - Акцент2 3" xfId="98"/>
    <cellStyle name="40% - Акцент2 4" xfId="99"/>
    <cellStyle name="40% - Акцент2 5" xfId="100"/>
    <cellStyle name="40% - Акцент2 6" xfId="101"/>
    <cellStyle name="40% - Акцент2 7" xfId="102"/>
    <cellStyle name="40% - Акцент2 8" xfId="103"/>
    <cellStyle name="40% - Акцент2 9" xfId="104"/>
    <cellStyle name="40% - Акцент3 2" xfId="105"/>
    <cellStyle name="40% - Акцент3 3" xfId="106"/>
    <cellStyle name="40% - Акцент3 4" xfId="107"/>
    <cellStyle name="40% - Акцент3 5" xfId="108"/>
    <cellStyle name="40% - Акцент3 6" xfId="109"/>
    <cellStyle name="40% - Акцент3 7" xfId="110"/>
    <cellStyle name="40% - Акцент3 8" xfId="111"/>
    <cellStyle name="40% - Акцент3 9" xfId="112"/>
    <cellStyle name="40% - Акцент4 2" xfId="113"/>
    <cellStyle name="40% - Акцент4 3" xfId="114"/>
    <cellStyle name="40% - Акцент4 4" xfId="115"/>
    <cellStyle name="40% - Акцент4 5" xfId="116"/>
    <cellStyle name="40% - Акцент4 6" xfId="117"/>
    <cellStyle name="40% - Акцент4 7" xfId="118"/>
    <cellStyle name="40% - Акцент4 8" xfId="119"/>
    <cellStyle name="40% - Акцент4 9" xfId="120"/>
    <cellStyle name="40% - Акцент5 2" xfId="121"/>
    <cellStyle name="40% - Акцент5 3" xfId="122"/>
    <cellStyle name="40% - Акцент5 4" xfId="123"/>
    <cellStyle name="40% - Акцент5 5" xfId="124"/>
    <cellStyle name="40% - Акцент5 6" xfId="125"/>
    <cellStyle name="40% - Акцент5 7" xfId="126"/>
    <cellStyle name="40% - Акцент5 8" xfId="127"/>
    <cellStyle name="40% - Акцент5 9" xfId="128"/>
    <cellStyle name="40% - Акцент6 2" xfId="129"/>
    <cellStyle name="40% - Акцент6 3" xfId="130"/>
    <cellStyle name="40% - Акцент6 4" xfId="131"/>
    <cellStyle name="40% - Акцент6 5" xfId="132"/>
    <cellStyle name="40% - Акцент6 6" xfId="133"/>
    <cellStyle name="40% - Акцент6 7" xfId="134"/>
    <cellStyle name="40% - Акцент6 8" xfId="135"/>
    <cellStyle name="40% - Акцент6 9" xfId="136"/>
    <cellStyle name="60% - Accent1" xfId="137"/>
    <cellStyle name="60% - Accent2" xfId="138"/>
    <cellStyle name="60% - Accent3" xfId="139"/>
    <cellStyle name="60% - Accent4" xfId="140"/>
    <cellStyle name="60% - Accent5" xfId="141"/>
    <cellStyle name="60% - Accent6" xfId="142"/>
    <cellStyle name="60% - Акцент1 2" xfId="143"/>
    <cellStyle name="60% - Акцент1 3" xfId="144"/>
    <cellStyle name="60% - Акцент1 4" xfId="145"/>
    <cellStyle name="60% - Акцент1 5" xfId="146"/>
    <cellStyle name="60% - Акцент1 6" xfId="147"/>
    <cellStyle name="60% - Акцент1 7" xfId="148"/>
    <cellStyle name="60% - Акцент1 8" xfId="149"/>
    <cellStyle name="60% - Акцент1 9" xfId="150"/>
    <cellStyle name="60% - Акцент2 2" xfId="151"/>
    <cellStyle name="60% - Акцент2 3" xfId="152"/>
    <cellStyle name="60% - Акцент2 4" xfId="153"/>
    <cellStyle name="60% - Акцент2 5" xfId="154"/>
    <cellStyle name="60% - Акцент2 6" xfId="155"/>
    <cellStyle name="60% - Акцент2 7" xfId="156"/>
    <cellStyle name="60% - Акцент2 8" xfId="157"/>
    <cellStyle name="60% - Акцент2 9" xfId="158"/>
    <cellStyle name="60% - Акцент3 2" xfId="159"/>
    <cellStyle name="60% - Акцент3 3" xfId="160"/>
    <cellStyle name="60% - Акцент3 4" xfId="161"/>
    <cellStyle name="60% - Акцент3 5" xfId="162"/>
    <cellStyle name="60% - Акцент3 6" xfId="163"/>
    <cellStyle name="60% - Акцент3 7" xfId="164"/>
    <cellStyle name="60% - Акцент3 8" xfId="165"/>
    <cellStyle name="60% - Акцент3 9" xfId="166"/>
    <cellStyle name="60% - Акцент4 2" xfId="167"/>
    <cellStyle name="60% - Акцент4 3" xfId="168"/>
    <cellStyle name="60% - Акцент4 4" xfId="169"/>
    <cellStyle name="60% - Акцент4 5" xfId="170"/>
    <cellStyle name="60% - Акцент4 6" xfId="171"/>
    <cellStyle name="60% - Акцент4 7" xfId="172"/>
    <cellStyle name="60% - Акцент4 8" xfId="173"/>
    <cellStyle name="60% - Акцент4 9" xfId="174"/>
    <cellStyle name="60% - Акцент5 2" xfId="175"/>
    <cellStyle name="60% - Акцент5 3" xfId="176"/>
    <cellStyle name="60% - Акцент5 4" xfId="177"/>
    <cellStyle name="60% - Акцент5 5" xfId="178"/>
    <cellStyle name="60% - Акцент5 6" xfId="179"/>
    <cellStyle name="60% - Акцент5 7" xfId="180"/>
    <cellStyle name="60% - Акцент5 8" xfId="181"/>
    <cellStyle name="60% - Акцент5 9" xfId="182"/>
    <cellStyle name="60% - Акцент6 2" xfId="183"/>
    <cellStyle name="60% - Акцент6 3" xfId="184"/>
    <cellStyle name="60% - Акцент6 4" xfId="185"/>
    <cellStyle name="60% - Акцент6 5" xfId="186"/>
    <cellStyle name="60% - Акцент6 6" xfId="187"/>
    <cellStyle name="60% - Акцент6 7" xfId="188"/>
    <cellStyle name="60% - Акцент6 8" xfId="189"/>
    <cellStyle name="60% - Акцент6 9" xfId="190"/>
    <cellStyle name="Accent1" xfId="191"/>
    <cellStyle name="Accent2" xfId="192"/>
    <cellStyle name="Accent3" xfId="193"/>
    <cellStyle name="Accent4" xfId="194"/>
    <cellStyle name="Accent5" xfId="195"/>
    <cellStyle name="Accent6" xfId="196"/>
    <cellStyle name="Bad" xfId="197"/>
    <cellStyle name="Calculation" xfId="198"/>
    <cellStyle name="Check Cell" xfId="199"/>
    <cellStyle name="Comma" xfId="200"/>
    <cellStyle name="Comma [0]" xfId="201"/>
    <cellStyle name="Currency" xfId="202"/>
    <cellStyle name="Currency [0]" xfId="203"/>
    <cellStyle name="Currency [0] 2" xfId="204"/>
    <cellStyle name="Currency [0] 3" xfId="205"/>
    <cellStyle name="Currency [0] 4" xfId="206"/>
    <cellStyle name="Currency [0] 5" xfId="207"/>
    <cellStyle name="Currency [0] 6" xfId="208"/>
    <cellStyle name="Currency [0] 7" xfId="209"/>
    <cellStyle name="Currency [0] 8" xfId="210"/>
    <cellStyle name="Euro" xfId="211"/>
    <cellStyle name="Explanatory Text" xfId="212"/>
    <cellStyle name="F2" xfId="213"/>
    <cellStyle name="F3" xfId="214"/>
    <cellStyle name="F4" xfId="215"/>
    <cellStyle name="F5" xfId="216"/>
    <cellStyle name="F6" xfId="217"/>
    <cellStyle name="F7" xfId="218"/>
    <cellStyle name="F8" xfId="219"/>
    <cellStyle name="Good" xfId="220"/>
    <cellStyle name="Heading 1" xfId="221"/>
    <cellStyle name="Heading 2" xfId="222"/>
    <cellStyle name="Heading 3" xfId="223"/>
    <cellStyle name="Heading 4" xfId="224"/>
    <cellStyle name="Hyperlink" xfId="225"/>
    <cellStyle name="Input" xfId="226"/>
    <cellStyle name="Linked Cell" xfId="227"/>
    <cellStyle name="Neutral" xfId="228"/>
    <cellStyle name="Normal 2" xfId="229"/>
    <cellStyle name="Normal1" xfId="230"/>
    <cellStyle name="normбlnм_laroux" xfId="231"/>
    <cellStyle name="Note" xfId="232"/>
    <cellStyle name="Output" xfId="233"/>
    <cellStyle name="Percent" xfId="234"/>
    <cellStyle name="Price_Body" xfId="235"/>
    <cellStyle name="Style 1" xfId="236"/>
    <cellStyle name="Title" xfId="237"/>
    <cellStyle name="Total" xfId="238"/>
    <cellStyle name="Warning Text" xfId="239"/>
    <cellStyle name="Акцент1 2" xfId="240"/>
    <cellStyle name="Акцент1 3" xfId="241"/>
    <cellStyle name="Акцент1 4" xfId="242"/>
    <cellStyle name="Акцент1 5" xfId="243"/>
    <cellStyle name="Акцент1 6" xfId="244"/>
    <cellStyle name="Акцент1 7" xfId="245"/>
    <cellStyle name="Акцент1 8" xfId="246"/>
    <cellStyle name="Акцент1 9" xfId="247"/>
    <cellStyle name="Акцент2 2" xfId="248"/>
    <cellStyle name="Акцент2 3" xfId="249"/>
    <cellStyle name="Акцент2 4" xfId="250"/>
    <cellStyle name="Акцент2 5" xfId="251"/>
    <cellStyle name="Акцент2 6" xfId="252"/>
    <cellStyle name="Акцент2 7" xfId="253"/>
    <cellStyle name="Акцент2 8" xfId="254"/>
    <cellStyle name="Акцент2 9" xfId="255"/>
    <cellStyle name="Акцент3 2" xfId="256"/>
    <cellStyle name="Акцент3 3" xfId="257"/>
    <cellStyle name="Акцент3 4" xfId="258"/>
    <cellStyle name="Акцент3 5" xfId="259"/>
    <cellStyle name="Акцент3 6" xfId="260"/>
    <cellStyle name="Акцент3 7" xfId="261"/>
    <cellStyle name="Акцент3 8" xfId="262"/>
    <cellStyle name="Акцент3 9" xfId="263"/>
    <cellStyle name="Акцент4 2" xfId="264"/>
    <cellStyle name="Акцент4 3" xfId="265"/>
    <cellStyle name="Акцент4 4" xfId="266"/>
    <cellStyle name="Акцент4 5" xfId="267"/>
    <cellStyle name="Акцент4 6" xfId="268"/>
    <cellStyle name="Акцент4 7" xfId="269"/>
    <cellStyle name="Акцент4 8" xfId="270"/>
    <cellStyle name="Акцент4 9" xfId="271"/>
    <cellStyle name="Акцент5 2" xfId="272"/>
    <cellStyle name="Акцент5 3" xfId="273"/>
    <cellStyle name="Акцент5 4" xfId="274"/>
    <cellStyle name="Акцент5 5" xfId="275"/>
    <cellStyle name="Акцент5 6" xfId="276"/>
    <cellStyle name="Акцент5 7" xfId="277"/>
    <cellStyle name="Акцент5 8" xfId="278"/>
    <cellStyle name="Акцент5 9" xfId="279"/>
    <cellStyle name="Акцент6 2" xfId="280"/>
    <cellStyle name="Акцент6 3" xfId="281"/>
    <cellStyle name="Акцент6 4" xfId="282"/>
    <cellStyle name="Акцент6 5" xfId="283"/>
    <cellStyle name="Акцент6 6" xfId="284"/>
    <cellStyle name="Акцент6 7" xfId="285"/>
    <cellStyle name="Акцент6 8" xfId="286"/>
    <cellStyle name="Акцент6 9" xfId="287"/>
    <cellStyle name="Беззащитный" xfId="288"/>
    <cellStyle name="Ввод  2" xfId="289"/>
    <cellStyle name="Ввод  3" xfId="290"/>
    <cellStyle name="Ввод  4" xfId="291"/>
    <cellStyle name="Ввод  5" xfId="292"/>
    <cellStyle name="Ввод  6" xfId="293"/>
    <cellStyle name="Ввод  7" xfId="294"/>
    <cellStyle name="Ввод  8" xfId="295"/>
    <cellStyle name="Ввод  9" xfId="296"/>
    <cellStyle name="Вывод 2" xfId="297"/>
    <cellStyle name="Вывод 3" xfId="298"/>
    <cellStyle name="Вывод 4" xfId="299"/>
    <cellStyle name="Вывод 5" xfId="300"/>
    <cellStyle name="Вывод 6" xfId="301"/>
    <cellStyle name="Вывод 7" xfId="302"/>
    <cellStyle name="Вывод 8" xfId="303"/>
    <cellStyle name="Вывод 9" xfId="304"/>
    <cellStyle name="Вычисление 2" xfId="305"/>
    <cellStyle name="Вычисление 3" xfId="306"/>
    <cellStyle name="Вычисление 4" xfId="307"/>
    <cellStyle name="Вычисление 5" xfId="308"/>
    <cellStyle name="Вычисление 6" xfId="309"/>
    <cellStyle name="Вычисление 7" xfId="310"/>
    <cellStyle name="Вычисление 8" xfId="311"/>
    <cellStyle name="Вычисление 9" xfId="312"/>
    <cellStyle name="Гиперссылка_PREDEL.JKH.2010(v1.3)" xfId="313"/>
    <cellStyle name="Гиперссылка_TR.TARIFF.AUTO.P.M.2.16" xfId="314"/>
    <cellStyle name="ДАТА" xfId="315"/>
    <cellStyle name="Заголовок" xfId="316"/>
    <cellStyle name="Заголовок 1 2" xfId="317"/>
    <cellStyle name="Заголовок 1 3" xfId="318"/>
    <cellStyle name="Заголовок 1 4" xfId="319"/>
    <cellStyle name="Заголовок 1 5" xfId="320"/>
    <cellStyle name="Заголовок 1 6" xfId="321"/>
    <cellStyle name="Заголовок 1 7" xfId="322"/>
    <cellStyle name="Заголовок 1 8" xfId="323"/>
    <cellStyle name="Заголовок 1 9" xfId="324"/>
    <cellStyle name="Заголовок 2 2" xfId="325"/>
    <cellStyle name="Заголовок 2 3" xfId="326"/>
    <cellStyle name="Заголовок 2 4" xfId="327"/>
    <cellStyle name="Заголовок 2 5" xfId="328"/>
    <cellStyle name="Заголовок 2 6" xfId="329"/>
    <cellStyle name="Заголовок 2 7" xfId="330"/>
    <cellStyle name="Заголовок 2 8" xfId="331"/>
    <cellStyle name="Заголовок 2 9" xfId="332"/>
    <cellStyle name="Заголовок 3 2" xfId="333"/>
    <cellStyle name="Заголовок 3 3" xfId="334"/>
    <cellStyle name="Заголовок 3 4" xfId="335"/>
    <cellStyle name="Заголовок 3 5" xfId="336"/>
    <cellStyle name="Заголовок 3 6" xfId="337"/>
    <cellStyle name="Заголовок 3 7" xfId="338"/>
    <cellStyle name="Заголовок 3 8" xfId="339"/>
    <cellStyle name="Заголовок 3 9" xfId="340"/>
    <cellStyle name="Заголовок 4 2" xfId="341"/>
    <cellStyle name="Заголовок 4 3" xfId="342"/>
    <cellStyle name="Заголовок 4 4" xfId="343"/>
    <cellStyle name="Заголовок 4 5" xfId="344"/>
    <cellStyle name="Заголовок 4 6" xfId="345"/>
    <cellStyle name="Заголовок 4 7" xfId="346"/>
    <cellStyle name="Заголовок 4 8" xfId="347"/>
    <cellStyle name="Заголовок 4 9" xfId="348"/>
    <cellStyle name="ЗАГОЛОВОК1" xfId="349"/>
    <cellStyle name="ЗАГОЛОВОК2" xfId="350"/>
    <cellStyle name="ЗаголовокСтолбца" xfId="351"/>
    <cellStyle name="Защитный" xfId="352"/>
    <cellStyle name="Значение" xfId="353"/>
    <cellStyle name="Итог 2" xfId="354"/>
    <cellStyle name="Итог 3" xfId="355"/>
    <cellStyle name="Итог 4" xfId="356"/>
    <cellStyle name="Итог 5" xfId="357"/>
    <cellStyle name="Итог 6" xfId="358"/>
    <cellStyle name="Итог 7" xfId="359"/>
    <cellStyle name="Итог 8" xfId="360"/>
    <cellStyle name="Итог 9" xfId="361"/>
    <cellStyle name="ИТОГОВЫЙ" xfId="362"/>
    <cellStyle name="Контрольная ячейка 2" xfId="363"/>
    <cellStyle name="Контрольная ячейка 3" xfId="364"/>
    <cellStyle name="Контрольная ячейка 4" xfId="365"/>
    <cellStyle name="Контрольная ячейка 5" xfId="366"/>
    <cellStyle name="Контрольная ячейка 6" xfId="367"/>
    <cellStyle name="Контрольная ячейка 7" xfId="368"/>
    <cellStyle name="Контрольная ячейка 8" xfId="369"/>
    <cellStyle name="Контрольная ячейка 9" xfId="370"/>
    <cellStyle name="Мои наименования показателей" xfId="371"/>
    <cellStyle name="Мои наименования показателей 2" xfId="372"/>
    <cellStyle name="Мои наименования показателей 3" xfId="373"/>
    <cellStyle name="Мои наименования показателей 4" xfId="374"/>
    <cellStyle name="Мои наименования показателей 5" xfId="375"/>
    <cellStyle name="Мои наименования показателей 6" xfId="376"/>
    <cellStyle name="Мои наименования показателей 7" xfId="377"/>
    <cellStyle name="Мои наименования показателей 8" xfId="378"/>
    <cellStyle name="Мои наименования показателей_BALANCE.TBO.1.71" xfId="379"/>
    <cellStyle name="Мой заголовок" xfId="380"/>
    <cellStyle name="Мой заголовок листа" xfId="381"/>
    <cellStyle name="назв фил" xfId="382"/>
    <cellStyle name="Название 2" xfId="383"/>
    <cellStyle name="Название 3" xfId="384"/>
    <cellStyle name="Название 4" xfId="385"/>
    <cellStyle name="Название 5" xfId="386"/>
    <cellStyle name="Название 6" xfId="387"/>
    <cellStyle name="Название 7" xfId="388"/>
    <cellStyle name="Название 8" xfId="389"/>
    <cellStyle name="Название 9" xfId="390"/>
    <cellStyle name="Нейтральный 2" xfId="391"/>
    <cellStyle name="Нейтральный 3" xfId="392"/>
    <cellStyle name="Нейтральный 4" xfId="393"/>
    <cellStyle name="Нейтральный 5" xfId="394"/>
    <cellStyle name="Нейтральный 6" xfId="395"/>
    <cellStyle name="Нейтральный 7" xfId="396"/>
    <cellStyle name="Нейтральный 8" xfId="397"/>
    <cellStyle name="Нейтральный 9" xfId="398"/>
    <cellStyle name="Обычный 10" xfId="399"/>
    <cellStyle name="Обычный 2" xfId="400"/>
    <cellStyle name="Обычный 2 2" xfId="401"/>
    <cellStyle name="Обычный 2 3" xfId="402"/>
    <cellStyle name="Обычный 2 4" xfId="403"/>
    <cellStyle name="Обычный 2 5" xfId="404"/>
    <cellStyle name="Обычный 2 6" xfId="405"/>
    <cellStyle name="Обычный 2_EE.FORMA15.BS.4.78(v0.1)" xfId="406"/>
    <cellStyle name="Обычный 3" xfId="407"/>
    <cellStyle name="Обычный 4" xfId="408"/>
    <cellStyle name="Обычный 5" xfId="409"/>
    <cellStyle name="Обычный 6" xfId="410"/>
    <cellStyle name="Обычный 7" xfId="411"/>
    <cellStyle name="Обычный 8" xfId="412"/>
    <cellStyle name="Обычный 9" xfId="413"/>
    <cellStyle name="Обычный_BALANCE.VODOSN.2008YEAR_JKK.33.VS.1.77" xfId="414"/>
    <cellStyle name="Обычный_BALANCE.WARM.2007YEAR(FACT)" xfId="415"/>
    <cellStyle name="Обычный_EE.RGEN.2.73 (17.11.2009)" xfId="416"/>
    <cellStyle name="Обычный_OREP.JKH.POD.2010YEAR(v1.0)" xfId="417"/>
    <cellStyle name="Обычный_OREP.JKH.POD.2010YEAR(v1.1)" xfId="418"/>
    <cellStyle name="Обычный_PREDEL.JKH.2010(v1.3)" xfId="419"/>
    <cellStyle name="Обычный_PRIL1.ELECTR" xfId="420"/>
    <cellStyle name="Обычный_PRIL4.JKU.7.28(04.03.2009)" xfId="421"/>
    <cellStyle name="Обычный_ЖКУ_проект3" xfId="422"/>
    <cellStyle name="Обычный_Котёл Сбыты" xfId="423"/>
    <cellStyle name="Обычный_Мониторинг инвестиций" xfId="424"/>
    <cellStyle name="Обычный_Мониторинг по тарифам ТОWRK_BU" xfId="425"/>
    <cellStyle name="Обычный_Приложение 3 (вода) мет" xfId="426"/>
    <cellStyle name="Обычный_ТС цены" xfId="427"/>
    <cellStyle name="Обычный_форма 1 водопровод для орг" xfId="428"/>
    <cellStyle name="Плохой 2" xfId="429"/>
    <cellStyle name="Плохой 3" xfId="430"/>
    <cellStyle name="Плохой 4" xfId="431"/>
    <cellStyle name="Плохой 5" xfId="432"/>
    <cellStyle name="Плохой 6" xfId="433"/>
    <cellStyle name="Плохой 7" xfId="434"/>
    <cellStyle name="Плохой 8" xfId="435"/>
    <cellStyle name="Плохой 9" xfId="436"/>
    <cellStyle name="Поле ввода" xfId="437"/>
    <cellStyle name="Пояснение 2" xfId="438"/>
    <cellStyle name="Пояснение 3" xfId="439"/>
    <cellStyle name="Пояснение 4" xfId="440"/>
    <cellStyle name="Пояснение 5" xfId="441"/>
    <cellStyle name="Пояснение 6" xfId="442"/>
    <cellStyle name="Пояснение 7" xfId="443"/>
    <cellStyle name="Пояснение 8" xfId="444"/>
    <cellStyle name="Пояснение 9" xfId="445"/>
    <cellStyle name="Примечание 10" xfId="446"/>
    <cellStyle name="Примечание 11" xfId="447"/>
    <cellStyle name="Примечание 12" xfId="448"/>
    <cellStyle name="Примечание 2" xfId="449"/>
    <cellStyle name="Примечание 2 2" xfId="450"/>
    <cellStyle name="Примечание 2 3" xfId="451"/>
    <cellStyle name="Примечание 2 4" xfId="452"/>
    <cellStyle name="Примечание 2 5" xfId="453"/>
    <cellStyle name="Примечание 2 6" xfId="454"/>
    <cellStyle name="Примечание 3" xfId="455"/>
    <cellStyle name="Примечание 4" xfId="456"/>
    <cellStyle name="Примечание 5" xfId="457"/>
    <cellStyle name="Примечание 6" xfId="458"/>
    <cellStyle name="Примечание 7" xfId="459"/>
    <cellStyle name="Примечание 8" xfId="460"/>
    <cellStyle name="Примечание 9" xfId="461"/>
    <cellStyle name="Процентный 2" xfId="462"/>
    <cellStyle name="Процентный 3" xfId="463"/>
    <cellStyle name="Процентный 4" xfId="464"/>
    <cellStyle name="Связанная ячейка 2" xfId="465"/>
    <cellStyle name="Связанная ячейка 3" xfId="466"/>
    <cellStyle name="Связанная ячейка 4" xfId="467"/>
    <cellStyle name="Связанная ячейка 5" xfId="468"/>
    <cellStyle name="Связанная ячейка 6" xfId="469"/>
    <cellStyle name="Связанная ячейка 7" xfId="470"/>
    <cellStyle name="Связанная ячейка 8" xfId="471"/>
    <cellStyle name="Связанная ячейка 9" xfId="472"/>
    <cellStyle name="Стиль 1" xfId="473"/>
    <cellStyle name="ТЕКСТ" xfId="474"/>
    <cellStyle name="Текст предупреждения 2" xfId="475"/>
    <cellStyle name="Текст предупреждения 3" xfId="476"/>
    <cellStyle name="Текст предупреждения 4" xfId="477"/>
    <cellStyle name="Текст предупреждения 5" xfId="478"/>
    <cellStyle name="Текст предупреждения 6" xfId="479"/>
    <cellStyle name="Текст предупреждения 7" xfId="480"/>
    <cellStyle name="Текст предупреждения 8" xfId="481"/>
    <cellStyle name="Текст предупреждения 9" xfId="482"/>
    <cellStyle name="Текстовый" xfId="483"/>
    <cellStyle name="Тысячи [0]_3Com" xfId="484"/>
    <cellStyle name="Тысячи_3Com" xfId="485"/>
    <cellStyle name="ФИКСИРОВАННЫЙ" xfId="486"/>
    <cellStyle name="Финансовый 2" xfId="487"/>
    <cellStyle name="Формула" xfId="488"/>
    <cellStyle name="ФормулаВБ" xfId="489"/>
    <cellStyle name="ФормулаНаКонтроль" xfId="490"/>
    <cellStyle name="Хороший 2" xfId="491"/>
    <cellStyle name="Хороший 3" xfId="492"/>
    <cellStyle name="Хороший 4" xfId="493"/>
    <cellStyle name="Хороший 5" xfId="494"/>
    <cellStyle name="Хороший 6" xfId="495"/>
    <cellStyle name="Хороший 7" xfId="496"/>
    <cellStyle name="Хороший 8" xfId="497"/>
    <cellStyle name="Хороший 9" xfId="498"/>
    <cellStyle name="Џђћ–…ќ’ќ›‰" xfId="4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51</xdr:row>
      <xdr:rowOff>28575</xdr:rowOff>
    </xdr:from>
    <xdr:to>
      <xdr:col>14</xdr:col>
      <xdr:colOff>685800</xdr:colOff>
      <xdr:row>53</xdr:row>
      <xdr:rowOff>38100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802957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5</xdr:row>
      <xdr:rowOff>47625</xdr:rowOff>
    </xdr:from>
    <xdr:to>
      <xdr:col>11</xdr:col>
      <xdr:colOff>485775</xdr:colOff>
      <xdr:row>5</xdr:row>
      <xdr:rowOff>333375</xdr:rowOff>
    </xdr:to>
    <xdr:pic>
      <xdr:nvPicPr>
        <xdr:cNvPr id="2" name="cmdRegionChan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4875" y="1095375"/>
          <a:ext cx="2447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619625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tabColor indexed="12"/>
  </sheetPr>
  <dimension ref="A1:Q55"/>
  <sheetViews>
    <sheetView zoomScalePageLayoutView="0" workbookViewId="0" topLeftCell="A16">
      <selection activeCell="S39" sqref="S39"/>
    </sheetView>
  </sheetViews>
  <sheetFormatPr defaultColWidth="9.00390625" defaultRowHeight="12.75"/>
  <cols>
    <col min="1" max="2" width="2.75390625" style="67" customWidth="1"/>
    <col min="3" max="15" width="9.125" style="67" customWidth="1"/>
    <col min="16" max="16" width="9.00390625" style="67" customWidth="1"/>
    <col min="17" max="18" width="2.75390625" style="67" customWidth="1"/>
    <col min="19" max="16384" width="9.125" style="67" customWidth="1"/>
  </cols>
  <sheetData>
    <row r="1" spans="14:15" ht="11.25">
      <c r="N1" s="68"/>
      <c r="O1" s="68"/>
    </row>
    <row r="2" spans="2:17" ht="12.75">
      <c r="B2" s="69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242"/>
      <c r="O2" s="242"/>
      <c r="P2" s="368" t="e">
        <f>"Версия "&amp;GetVersion()</f>
        <v>#NAME?</v>
      </c>
      <c r="Q2" s="369"/>
    </row>
    <row r="3" spans="2:17" ht="30.75" customHeight="1">
      <c r="B3" s="71"/>
      <c r="C3" s="370" t="s">
        <v>126</v>
      </c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2"/>
      <c r="Q3" s="39"/>
    </row>
    <row r="4" spans="2:17" ht="12.75">
      <c r="B4" s="71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3"/>
      <c r="O4" s="73"/>
      <c r="P4" s="73"/>
      <c r="Q4" s="39"/>
    </row>
    <row r="5" spans="2:17" ht="15" customHeight="1">
      <c r="B5" s="71"/>
      <c r="C5" s="373" t="s">
        <v>214</v>
      </c>
      <c r="D5" s="373"/>
      <c r="E5" s="373"/>
      <c r="F5" s="373"/>
      <c r="G5" s="373"/>
      <c r="H5" s="373"/>
      <c r="I5" s="72"/>
      <c r="J5" s="72"/>
      <c r="K5" s="72"/>
      <c r="L5" s="72"/>
      <c r="M5" s="72"/>
      <c r="N5" s="73"/>
      <c r="O5" s="73"/>
      <c r="P5" s="72"/>
      <c r="Q5" s="74"/>
    </row>
    <row r="6" spans="2:17" ht="27" customHeight="1">
      <c r="B6" s="71"/>
      <c r="C6" s="374" t="s">
        <v>170</v>
      </c>
      <c r="D6" s="374"/>
      <c r="E6" s="374"/>
      <c r="F6" s="374"/>
      <c r="G6" s="374"/>
      <c r="H6" s="374"/>
      <c r="I6" s="72"/>
      <c r="J6" s="72"/>
      <c r="K6" s="72"/>
      <c r="L6" s="72"/>
      <c r="M6" s="72"/>
      <c r="N6" s="72"/>
      <c r="O6" s="72"/>
      <c r="P6" s="72"/>
      <c r="Q6" s="74"/>
    </row>
    <row r="7" spans="2:17" ht="11.25">
      <c r="B7" s="71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4"/>
    </row>
    <row r="8" spans="2:17" ht="11.25">
      <c r="B8" s="71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4"/>
    </row>
    <row r="9" spans="2:17" ht="11.25">
      <c r="B9" s="71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4"/>
    </row>
    <row r="10" spans="2:17" ht="11.25">
      <c r="B10" s="71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4"/>
    </row>
    <row r="11" spans="2:17" ht="11.25">
      <c r="B11" s="71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4"/>
    </row>
    <row r="12" spans="2:17" ht="11.25">
      <c r="B12" s="71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4"/>
    </row>
    <row r="13" spans="2:17" ht="11.25">
      <c r="B13" s="71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4"/>
    </row>
    <row r="14" spans="2:17" ht="11.25">
      <c r="B14" s="71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4"/>
    </row>
    <row r="15" spans="2:17" ht="11.25">
      <c r="B15" s="71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4"/>
    </row>
    <row r="16" spans="2:17" ht="11.25">
      <c r="B16" s="71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4"/>
    </row>
    <row r="17" spans="2:17" ht="11.25">
      <c r="B17" s="71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4"/>
    </row>
    <row r="18" spans="2:17" ht="11.25">
      <c r="B18" s="71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4"/>
    </row>
    <row r="19" spans="2:17" ht="11.25"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4"/>
    </row>
    <row r="20" spans="2:17" ht="11.25">
      <c r="B20" s="71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4"/>
    </row>
    <row r="21" spans="2:17" ht="11.25">
      <c r="B21" s="71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4"/>
    </row>
    <row r="22" spans="2:17" ht="11.25" customHeight="1">
      <c r="B22" s="71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4"/>
    </row>
    <row r="23" spans="2:17" ht="11.25">
      <c r="B23" s="71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4"/>
    </row>
    <row r="24" spans="2:17" ht="11.25">
      <c r="B24" s="71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4"/>
    </row>
    <row r="25" spans="2:17" ht="11.25">
      <c r="B25" s="71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4"/>
    </row>
    <row r="26" spans="2:17" ht="11.25">
      <c r="B26" s="71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4"/>
    </row>
    <row r="27" spans="2:17" ht="11.25">
      <c r="B27" s="71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4"/>
    </row>
    <row r="28" spans="2:17" ht="11.25"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4"/>
    </row>
    <row r="29" spans="2:17" ht="11.25">
      <c r="B29" s="71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4"/>
    </row>
    <row r="30" spans="2:17" ht="11.25">
      <c r="B30" s="71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4"/>
    </row>
    <row r="31" spans="2:17" ht="11.25">
      <c r="B31" s="71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4"/>
    </row>
    <row r="32" spans="2:17" ht="11.25">
      <c r="B32" s="71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4"/>
    </row>
    <row r="33" spans="2:17" ht="11.25">
      <c r="B33" s="71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4"/>
    </row>
    <row r="34" spans="2:17" ht="11.25">
      <c r="B34" s="71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4"/>
    </row>
    <row r="35" spans="2:17" ht="11.25">
      <c r="B35" s="71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4"/>
    </row>
    <row r="36" spans="2:17" ht="11.25">
      <c r="B36" s="71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4"/>
    </row>
    <row r="37" spans="2:17" ht="11.25">
      <c r="B37" s="71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4"/>
    </row>
    <row r="38" spans="2:17" ht="11.25">
      <c r="B38" s="71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4"/>
    </row>
    <row r="39" spans="2:17" ht="11.25">
      <c r="B39" s="71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4"/>
    </row>
    <row r="40" spans="2:17" ht="11.25">
      <c r="B40" s="71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4"/>
    </row>
    <row r="41" spans="2:17" ht="11.25">
      <c r="B41" s="71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4"/>
    </row>
    <row r="42" spans="1:17" s="248" customFormat="1" ht="11.25">
      <c r="A42" s="243"/>
      <c r="B42" s="244"/>
      <c r="C42" s="363" t="s">
        <v>335</v>
      </c>
      <c r="D42" s="363"/>
      <c r="E42" s="363"/>
      <c r="F42" s="363"/>
      <c r="G42" s="363"/>
      <c r="H42" s="363"/>
      <c r="I42" s="245"/>
      <c r="J42" s="245"/>
      <c r="K42" s="245"/>
      <c r="L42" s="245"/>
      <c r="M42" s="245"/>
      <c r="N42" s="246"/>
      <c r="O42" s="246"/>
      <c r="P42" s="246"/>
      <c r="Q42" s="247"/>
    </row>
    <row r="43" spans="1:17" s="248" customFormat="1" ht="11.25">
      <c r="A43" s="243"/>
      <c r="B43" s="244"/>
      <c r="C43" s="1" t="s">
        <v>336</v>
      </c>
      <c r="D43" s="1"/>
      <c r="E43" s="362"/>
      <c r="F43" s="360"/>
      <c r="G43" s="360"/>
      <c r="H43" s="360"/>
      <c r="I43" s="360"/>
      <c r="J43" s="360"/>
      <c r="K43" s="360"/>
      <c r="L43" s="244"/>
      <c r="M43" s="245"/>
      <c r="N43" s="246"/>
      <c r="O43" s="246"/>
      <c r="P43" s="246"/>
      <c r="Q43" s="247"/>
    </row>
    <row r="44" spans="1:17" s="248" customFormat="1" ht="11.25">
      <c r="A44" s="243"/>
      <c r="B44" s="244"/>
      <c r="C44" s="1" t="s">
        <v>337</v>
      </c>
      <c r="D44" s="1"/>
      <c r="E44" s="362"/>
      <c r="F44" s="360"/>
      <c r="G44" s="360"/>
      <c r="H44" s="360"/>
      <c r="I44" s="360"/>
      <c r="J44" s="360"/>
      <c r="K44" s="360"/>
      <c r="L44" s="244"/>
      <c r="M44" s="245"/>
      <c r="N44" s="246"/>
      <c r="O44" s="246"/>
      <c r="P44" s="246"/>
      <c r="Q44" s="247"/>
    </row>
    <row r="45" spans="1:17" s="248" customFormat="1" ht="11.25">
      <c r="A45" s="243"/>
      <c r="B45" s="244"/>
      <c r="C45" s="1" t="s">
        <v>197</v>
      </c>
      <c r="D45" s="1"/>
      <c r="E45" s="359" t="s">
        <v>338</v>
      </c>
      <c r="F45" s="360"/>
      <c r="G45" s="360"/>
      <c r="H45" s="360"/>
      <c r="I45" s="360"/>
      <c r="J45" s="360"/>
      <c r="K45" s="360"/>
      <c r="L45" s="244"/>
      <c r="M45" s="245"/>
      <c r="N45" s="246"/>
      <c r="O45" s="246"/>
      <c r="P45" s="246"/>
      <c r="Q45" s="247"/>
    </row>
    <row r="46" spans="1:17" s="248" customFormat="1" ht="11.25">
      <c r="A46" s="243"/>
      <c r="B46" s="244"/>
      <c r="C46" s="1" t="s">
        <v>339</v>
      </c>
      <c r="D46" s="1"/>
      <c r="E46" s="361"/>
      <c r="F46" s="358"/>
      <c r="G46" s="358"/>
      <c r="H46" s="358"/>
      <c r="I46" s="358"/>
      <c r="J46" s="358"/>
      <c r="K46" s="362"/>
      <c r="L46" s="244"/>
      <c r="M46" s="245"/>
      <c r="N46" s="246"/>
      <c r="O46" s="246"/>
      <c r="P46" s="246"/>
      <c r="Q46" s="247"/>
    </row>
    <row r="47" spans="1:17" s="248" customFormat="1" ht="25.5" customHeight="1">
      <c r="A47" s="243"/>
      <c r="B47" s="244"/>
      <c r="C47" s="1" t="s">
        <v>340</v>
      </c>
      <c r="D47" s="1"/>
      <c r="E47" s="358" t="s">
        <v>341</v>
      </c>
      <c r="F47" s="358"/>
      <c r="G47" s="358"/>
      <c r="H47" s="358"/>
      <c r="I47" s="358"/>
      <c r="J47" s="358"/>
      <c r="K47" s="362"/>
      <c r="L47" s="244"/>
      <c r="M47" s="245"/>
      <c r="N47" s="246"/>
      <c r="O47" s="246"/>
      <c r="P47" s="246"/>
      <c r="Q47" s="247"/>
    </row>
    <row r="48" spans="1:17" s="248" customFormat="1" ht="11.25">
      <c r="A48" s="243"/>
      <c r="B48" s="244"/>
      <c r="C48" s="249"/>
      <c r="D48" s="249"/>
      <c r="E48" s="249"/>
      <c r="F48" s="249"/>
      <c r="G48" s="249"/>
      <c r="H48" s="249"/>
      <c r="I48" s="245"/>
      <c r="J48" s="245"/>
      <c r="K48" s="245"/>
      <c r="L48" s="245"/>
      <c r="M48" s="245"/>
      <c r="N48" s="246"/>
      <c r="O48" s="246"/>
      <c r="P48" s="246"/>
      <c r="Q48" s="247"/>
    </row>
    <row r="49" spans="1:17" s="248" customFormat="1" ht="11.25">
      <c r="A49" s="243"/>
      <c r="B49" s="244"/>
      <c r="C49" s="363" t="s">
        <v>342</v>
      </c>
      <c r="D49" s="363"/>
      <c r="E49" s="363"/>
      <c r="F49" s="363"/>
      <c r="G49" s="363"/>
      <c r="H49" s="363"/>
      <c r="I49" s="245"/>
      <c r="J49" s="245"/>
      <c r="K49" s="245"/>
      <c r="L49" s="245"/>
      <c r="M49" s="245"/>
      <c r="N49" s="246"/>
      <c r="O49" s="246"/>
      <c r="P49" s="246"/>
      <c r="Q49" s="247"/>
    </row>
    <row r="50" spans="1:17" s="248" customFormat="1" ht="11.25">
      <c r="A50" s="243"/>
      <c r="B50" s="244"/>
      <c r="C50" s="1" t="s">
        <v>336</v>
      </c>
      <c r="D50" s="1"/>
      <c r="E50" s="362"/>
      <c r="F50" s="365"/>
      <c r="G50" s="365"/>
      <c r="H50" s="365"/>
      <c r="I50" s="365"/>
      <c r="J50" s="365"/>
      <c r="K50" s="365"/>
      <c r="L50" s="244"/>
      <c r="M50" s="245"/>
      <c r="N50" s="246"/>
      <c r="O50" s="246"/>
      <c r="P50" s="246"/>
      <c r="Q50" s="247"/>
    </row>
    <row r="51" spans="1:17" s="248" customFormat="1" ht="11.25">
      <c r="A51" s="243"/>
      <c r="B51" s="244"/>
      <c r="C51" s="1" t="s">
        <v>337</v>
      </c>
      <c r="D51" s="1"/>
      <c r="E51" s="364"/>
      <c r="F51" s="365"/>
      <c r="G51" s="365"/>
      <c r="H51" s="365"/>
      <c r="I51" s="365"/>
      <c r="J51" s="365"/>
      <c r="K51" s="365"/>
      <c r="L51" s="244"/>
      <c r="M51" s="245"/>
      <c r="N51" s="246"/>
      <c r="O51" s="246"/>
      <c r="P51" s="246"/>
      <c r="Q51" s="247"/>
    </row>
    <row r="52" spans="1:17" s="248" customFormat="1" ht="11.25">
      <c r="A52" s="243"/>
      <c r="B52" s="244"/>
      <c r="C52" s="1" t="s">
        <v>197</v>
      </c>
      <c r="D52" s="1"/>
      <c r="E52" s="366"/>
      <c r="F52" s="367"/>
      <c r="G52" s="367"/>
      <c r="H52" s="367"/>
      <c r="I52" s="367"/>
      <c r="J52" s="367"/>
      <c r="K52" s="367"/>
      <c r="L52" s="244"/>
      <c r="M52" s="245"/>
      <c r="N52" s="246"/>
      <c r="O52" s="246"/>
      <c r="P52" s="246"/>
      <c r="Q52" s="247"/>
    </row>
    <row r="53" spans="1:17" s="248" customFormat="1" ht="11.25">
      <c r="A53" s="243"/>
      <c r="B53" s="244"/>
      <c r="C53" s="1" t="s">
        <v>339</v>
      </c>
      <c r="D53" s="1"/>
      <c r="E53" s="361"/>
      <c r="F53" s="358"/>
      <c r="G53" s="358"/>
      <c r="H53" s="358"/>
      <c r="I53" s="358"/>
      <c r="J53" s="358"/>
      <c r="K53" s="362"/>
      <c r="L53" s="244"/>
      <c r="M53" s="245"/>
      <c r="N53" s="246"/>
      <c r="O53" s="246"/>
      <c r="P53" s="246"/>
      <c r="Q53" s="247"/>
    </row>
    <row r="54" spans="1:17" s="248" customFormat="1" ht="11.25" customHeight="1">
      <c r="A54" s="243"/>
      <c r="B54" s="244"/>
      <c r="C54" s="1" t="s">
        <v>340</v>
      </c>
      <c r="D54" s="1"/>
      <c r="E54" s="358"/>
      <c r="F54" s="358"/>
      <c r="G54" s="358"/>
      <c r="H54" s="358"/>
      <c r="I54" s="358"/>
      <c r="J54" s="358"/>
      <c r="K54" s="358"/>
      <c r="L54" s="244"/>
      <c r="M54" s="245"/>
      <c r="N54" s="246"/>
      <c r="O54" s="246"/>
      <c r="P54" s="246"/>
      <c r="Q54" s="247"/>
    </row>
    <row r="55" spans="2:17" ht="11.25">
      <c r="B55" s="75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7"/>
    </row>
  </sheetData>
  <sheetProtection password="FA9C" sheet="1" objects="1" scenarios="1" formatColumns="0" formatRows="0"/>
  <mergeCells count="26">
    <mergeCell ref="E50:K50"/>
    <mergeCell ref="C43:D43"/>
    <mergeCell ref="E43:K43"/>
    <mergeCell ref="C44:D44"/>
    <mergeCell ref="E44:K44"/>
    <mergeCell ref="P2:Q2"/>
    <mergeCell ref="C3:P3"/>
    <mergeCell ref="C5:H5"/>
    <mergeCell ref="C42:H42"/>
    <mergeCell ref="C6:H6"/>
    <mergeCell ref="C54:D54"/>
    <mergeCell ref="E54:K54"/>
    <mergeCell ref="C45:D45"/>
    <mergeCell ref="E45:K45"/>
    <mergeCell ref="C46:D46"/>
    <mergeCell ref="E46:K46"/>
    <mergeCell ref="C47:D47"/>
    <mergeCell ref="E47:K47"/>
    <mergeCell ref="C49:H49"/>
    <mergeCell ref="C50:D50"/>
    <mergeCell ref="C51:D51"/>
    <mergeCell ref="E51:K51"/>
    <mergeCell ref="C52:D52"/>
    <mergeCell ref="E52:K52"/>
    <mergeCell ref="C53:D53"/>
    <mergeCell ref="E53:K53"/>
  </mergeCells>
  <hyperlinks>
    <hyperlink ref="E45" r:id="rId1" display="help@eias.ru"/>
  </hyperlink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Word.Document.8" shapeId="1839906" r:id="rId2"/>
    <oleObject progId="Word.Document.8" shapeId="1839905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7"/>
  <dimension ref="D8:H29"/>
  <sheetViews>
    <sheetView zoomScalePageLayoutView="0" workbookViewId="0" topLeftCell="C7">
      <selection activeCell="J30" sqref="J30"/>
    </sheetView>
  </sheetViews>
  <sheetFormatPr defaultColWidth="9.00390625" defaultRowHeight="12.75"/>
  <cols>
    <col min="1" max="2" width="0" style="91" hidden="1" customWidth="1"/>
    <col min="3" max="3" width="2.375" style="91" customWidth="1"/>
    <col min="4" max="4" width="10.125" style="91" customWidth="1"/>
    <col min="5" max="5" width="8.125" style="91" customWidth="1"/>
    <col min="6" max="6" width="52.625" style="91" customWidth="1"/>
    <col min="7" max="7" width="48.375" style="91" customWidth="1"/>
    <col min="8" max="8" width="3.25390625" style="91" customWidth="1"/>
    <col min="9" max="16384" width="9.125" style="91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3"/>
      <c r="E8" s="94"/>
      <c r="F8" s="94"/>
      <c r="G8" s="94"/>
      <c r="H8" s="95"/>
    </row>
    <row r="9" spans="4:8" ht="11.25">
      <c r="D9" s="96"/>
      <c r="E9" s="123"/>
      <c r="F9" s="155" t="s">
        <v>325</v>
      </c>
      <c r="G9" s="123"/>
      <c r="H9" s="116"/>
    </row>
    <row r="10" spans="4:8" ht="26.25" customHeight="1">
      <c r="D10" s="96"/>
      <c r="E10" s="455" t="s">
        <v>493</v>
      </c>
      <c r="F10" s="456"/>
      <c r="G10" s="457"/>
      <c r="H10" s="116"/>
    </row>
    <row r="11" spans="4:8" ht="12" thickBot="1">
      <c r="D11" s="96"/>
      <c r="E11" s="184"/>
      <c r="F11" s="184"/>
      <c r="G11" s="184"/>
      <c r="H11" s="116"/>
    </row>
    <row r="12" spans="4:8" ht="42" customHeight="1" thickBot="1">
      <c r="D12" s="96"/>
      <c r="E12" s="458" t="s">
        <v>2</v>
      </c>
      <c r="F12" s="459"/>
      <c r="G12" s="460"/>
      <c r="H12" s="116"/>
    </row>
    <row r="13" spans="4:8" ht="22.5" customHeight="1" thickBot="1">
      <c r="D13" s="96"/>
      <c r="E13" s="106" t="s">
        <v>26</v>
      </c>
      <c r="F13" s="107" t="s">
        <v>231</v>
      </c>
      <c r="G13" s="108" t="s">
        <v>207</v>
      </c>
      <c r="H13" s="116"/>
    </row>
    <row r="14" spans="4:8" ht="11.25">
      <c r="D14" s="347"/>
      <c r="E14" s="331">
        <v>1</v>
      </c>
      <c r="F14" s="332">
        <f>E14+1</f>
        <v>2</v>
      </c>
      <c r="G14" s="333">
        <v>3</v>
      </c>
      <c r="H14" s="116"/>
    </row>
    <row r="15" spans="4:8" ht="11.25">
      <c r="D15" s="347"/>
      <c r="E15" s="341">
        <v>1</v>
      </c>
      <c r="F15" s="342" t="s">
        <v>268</v>
      </c>
      <c r="G15" s="349"/>
      <c r="H15" s="116"/>
    </row>
    <row r="16" spans="4:8" ht="22.5">
      <c r="D16" s="347"/>
      <c r="E16" s="341">
        <v>2</v>
      </c>
      <c r="F16" s="342" t="s">
        <v>269</v>
      </c>
      <c r="G16" s="349"/>
      <c r="H16" s="116"/>
    </row>
    <row r="17" spans="4:8" ht="55.5" customHeight="1">
      <c r="D17" s="347"/>
      <c r="E17" s="341">
        <v>3</v>
      </c>
      <c r="F17" s="342" t="s">
        <v>270</v>
      </c>
      <c r="G17" s="349"/>
      <c r="H17" s="116"/>
    </row>
    <row r="18" spans="4:8" ht="22.5">
      <c r="D18" s="347"/>
      <c r="E18" s="341">
        <v>4</v>
      </c>
      <c r="F18" s="342" t="s">
        <v>208</v>
      </c>
      <c r="G18" s="351"/>
      <c r="H18" s="116"/>
    </row>
    <row r="19" spans="4:8" ht="11.25">
      <c r="D19" s="347"/>
      <c r="E19" s="352" t="s">
        <v>462</v>
      </c>
      <c r="F19" s="165" t="s">
        <v>495</v>
      </c>
      <c r="G19" s="349"/>
      <c r="H19" s="116"/>
    </row>
    <row r="20" spans="4:8" ht="11.25">
      <c r="D20" s="347"/>
      <c r="E20" s="352" t="s">
        <v>463</v>
      </c>
      <c r="F20" s="165" t="s">
        <v>494</v>
      </c>
      <c r="G20" s="349"/>
      <c r="H20" s="116"/>
    </row>
    <row r="21" spans="4:8" ht="11.25">
      <c r="D21" s="347"/>
      <c r="E21" s="352" t="s">
        <v>209</v>
      </c>
      <c r="F21" s="165" t="s">
        <v>211</v>
      </c>
      <c r="G21" s="349"/>
      <c r="H21" s="116"/>
    </row>
    <row r="22" spans="4:8" ht="11.25">
      <c r="D22" s="347"/>
      <c r="E22" s="352" t="s">
        <v>210</v>
      </c>
      <c r="F22" s="165" t="s">
        <v>496</v>
      </c>
      <c r="G22" s="349"/>
      <c r="H22" s="116"/>
    </row>
    <row r="23" spans="4:8" ht="33.75">
      <c r="D23" s="347" t="s">
        <v>482</v>
      </c>
      <c r="E23" s="341">
        <v>5</v>
      </c>
      <c r="F23" s="342" t="s">
        <v>229</v>
      </c>
      <c r="G23" s="349"/>
      <c r="H23" s="116"/>
    </row>
    <row r="24" spans="4:8" ht="33.75">
      <c r="D24" s="347"/>
      <c r="E24" s="341">
        <v>6</v>
      </c>
      <c r="F24" s="334" t="s">
        <v>5</v>
      </c>
      <c r="G24" s="349"/>
      <c r="H24" s="116"/>
    </row>
    <row r="25" spans="4:8" ht="12" thickBot="1">
      <c r="D25" s="347" t="s">
        <v>481</v>
      </c>
      <c r="E25" s="343"/>
      <c r="F25" s="344" t="s">
        <v>232</v>
      </c>
      <c r="G25" s="345"/>
      <c r="H25" s="116"/>
    </row>
    <row r="26" spans="4:8" ht="11.25">
      <c r="D26" s="96"/>
      <c r="E26" s="184"/>
      <c r="F26" s="184"/>
      <c r="G26" s="184"/>
      <c r="H26" s="116"/>
    </row>
    <row r="27" spans="4:8" ht="27.75" customHeight="1">
      <c r="D27" s="96"/>
      <c r="E27" s="453" t="s">
        <v>230</v>
      </c>
      <c r="F27" s="454"/>
      <c r="G27" s="454"/>
      <c r="H27" s="116"/>
    </row>
    <row r="28" spans="4:8" ht="27.75" customHeight="1">
      <c r="D28" s="96"/>
      <c r="E28" s="453" t="s">
        <v>228</v>
      </c>
      <c r="F28" s="454"/>
      <c r="G28" s="454"/>
      <c r="H28" s="116"/>
    </row>
    <row r="29" spans="4:8" ht="11.25">
      <c r="D29" s="137"/>
      <c r="E29" s="123"/>
      <c r="F29" s="123"/>
      <c r="G29" s="123"/>
      <c r="H29" s="124"/>
    </row>
  </sheetData>
  <sheetProtection password="FA9C" sheet="1" objects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30.75390625" style="2" customWidth="1"/>
    <col min="2" max="2" width="50.75390625" style="2" customWidth="1"/>
    <col min="3" max="3" width="15.75390625" style="4" customWidth="1"/>
    <col min="4" max="16384" width="9.125" style="2" customWidth="1"/>
  </cols>
  <sheetData>
    <row r="1" spans="1:3" ht="15" customHeight="1">
      <c r="A1" s="255" t="s">
        <v>127</v>
      </c>
      <c r="B1" s="255" t="s">
        <v>128</v>
      </c>
      <c r="C1" s="255" t="s">
        <v>129</v>
      </c>
    </row>
    <row r="2" ht="12.75">
      <c r="A2" s="61"/>
    </row>
    <row r="3" ht="12.75">
      <c r="A3" s="61"/>
    </row>
    <row r="4" ht="12.75">
      <c r="A4" s="61"/>
    </row>
    <row r="5" ht="12.75">
      <c r="A5" s="61"/>
    </row>
    <row r="6" ht="12.75">
      <c r="A6" s="61"/>
    </row>
    <row r="7" ht="12.75">
      <c r="A7" s="61"/>
    </row>
    <row r="8" ht="12.75">
      <c r="A8" s="61"/>
    </row>
    <row r="9" ht="12.75">
      <c r="A9" s="61"/>
    </row>
    <row r="10" ht="12.75">
      <c r="A10" s="61"/>
    </row>
    <row r="11" ht="12.75">
      <c r="A11" s="61"/>
    </row>
    <row r="12" ht="12.75">
      <c r="A12" s="61"/>
    </row>
    <row r="13" ht="12.75">
      <c r="A13" s="61"/>
    </row>
    <row r="14" ht="12.75">
      <c r="A14" s="61"/>
    </row>
    <row r="15" ht="12.75">
      <c r="A15" s="61"/>
    </row>
    <row r="16" ht="12.75">
      <c r="A16" s="61"/>
    </row>
    <row r="17" ht="12.75">
      <c r="A17" s="61"/>
    </row>
    <row r="18" ht="12.75">
      <c r="A18" s="61"/>
    </row>
    <row r="19" ht="12.75">
      <c r="A19" s="3"/>
    </row>
    <row r="20" ht="12.75">
      <c r="A20" s="3"/>
    </row>
    <row r="21" ht="12.75">
      <c r="A21" s="3"/>
    </row>
    <row r="22" ht="12.75">
      <c r="A22" s="3"/>
    </row>
    <row r="23" ht="12.75">
      <c r="A23" s="3"/>
    </row>
    <row r="24" ht="12.75">
      <c r="A24" s="3"/>
    </row>
    <row r="25" ht="12.75">
      <c r="A25" s="3"/>
    </row>
    <row r="26" ht="12.75">
      <c r="A26" s="3"/>
    </row>
    <row r="27" ht="12.75">
      <c r="A27" s="3"/>
    </row>
    <row r="28" ht="12.75">
      <c r="A28" s="3"/>
    </row>
    <row r="29" ht="12.75">
      <c r="A29" s="3"/>
    </row>
    <row r="30" ht="12.75">
      <c r="A30" s="3"/>
    </row>
    <row r="31" ht="12.75">
      <c r="A31" s="3"/>
    </row>
    <row r="32" ht="12.75">
      <c r="A32" s="3"/>
    </row>
    <row r="33" ht="12.75">
      <c r="A33" s="3"/>
    </row>
    <row r="34" ht="12.75">
      <c r="A34" s="3"/>
    </row>
    <row r="35" ht="12.75">
      <c r="A35" s="3"/>
    </row>
    <row r="36" ht="12.75">
      <c r="A36" s="3"/>
    </row>
    <row r="37" ht="12.75">
      <c r="A37" s="3"/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2" ht="12.75">
      <c r="A42" s="3"/>
    </row>
    <row r="43" ht="12.75">
      <c r="A43" s="3"/>
    </row>
    <row r="44" ht="12.75">
      <c r="A44" s="3"/>
    </row>
    <row r="45" ht="12.75">
      <c r="A45" s="3"/>
    </row>
    <row r="46" ht="12.75">
      <c r="A46" s="3"/>
    </row>
    <row r="47" ht="12.75">
      <c r="A47" s="3"/>
    </row>
    <row r="48" ht="12.75">
      <c r="A48" s="3"/>
    </row>
    <row r="49" ht="12.75">
      <c r="A49" s="3"/>
    </row>
    <row r="50" ht="12.75">
      <c r="A50" s="3"/>
    </row>
    <row r="51" ht="12.75">
      <c r="A51" s="3"/>
    </row>
    <row r="52" ht="12.75">
      <c r="A52" s="3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02">
    <tabColor indexed="47"/>
  </sheetPr>
  <dimension ref="A1:A1"/>
  <sheetViews>
    <sheetView zoomScalePageLayoutView="0" workbookViewId="0" topLeftCell="A1">
      <selection activeCell="J28" sqref="J2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B1:H133"/>
  <sheetViews>
    <sheetView zoomScalePageLayoutView="0" workbookViewId="0" topLeftCell="A1">
      <selection activeCell="A2" sqref="A2:H133"/>
    </sheetView>
  </sheetViews>
  <sheetFormatPr defaultColWidth="9.00390625" defaultRowHeight="12.75"/>
  <cols>
    <col min="1" max="16384" width="9.125" style="144" customWidth="1"/>
  </cols>
  <sheetData>
    <row r="1" spans="2:8" ht="12.75">
      <c r="B1" t="s">
        <v>472</v>
      </c>
      <c r="C1" s="144" t="s">
        <v>473</v>
      </c>
      <c r="D1" s="144" t="s">
        <v>475</v>
      </c>
      <c r="E1" s="144" t="s">
        <v>476</v>
      </c>
      <c r="F1" s="144" t="s">
        <v>477</v>
      </c>
      <c r="G1" s="144" t="s">
        <v>478</v>
      </c>
      <c r="H1" s="144" t="s">
        <v>479</v>
      </c>
    </row>
    <row r="2" spans="2:8" ht="12.75">
      <c r="B2" s="274"/>
      <c r="C2" s="274"/>
      <c r="D2" s="274"/>
      <c r="E2" s="274"/>
      <c r="F2" s="274"/>
      <c r="G2" s="274"/>
      <c r="H2" s="274"/>
    </row>
    <row r="3" spans="2:8" ht="12.75">
      <c r="B3" s="274"/>
      <c r="C3" s="274"/>
      <c r="D3" s="274"/>
      <c r="E3" s="274"/>
      <c r="F3" s="274"/>
      <c r="G3" s="274"/>
      <c r="H3" s="274"/>
    </row>
    <row r="4" spans="2:8" ht="12.75">
      <c r="B4" s="274"/>
      <c r="C4" s="274"/>
      <c r="D4" s="274"/>
      <c r="E4" s="274"/>
      <c r="F4" s="274"/>
      <c r="G4" s="274"/>
      <c r="H4" s="274"/>
    </row>
    <row r="5" spans="2:8" ht="12.75">
      <c r="B5" s="274"/>
      <c r="C5" s="274"/>
      <c r="D5" s="274"/>
      <c r="E5" s="274"/>
      <c r="F5" s="274"/>
      <c r="G5" s="274"/>
      <c r="H5" s="274"/>
    </row>
    <row r="6" spans="2:8" ht="12.75">
      <c r="B6" s="274"/>
      <c r="C6" s="274"/>
      <c r="D6" s="274"/>
      <c r="E6" s="274"/>
      <c r="F6" s="274"/>
      <c r="G6" s="274"/>
      <c r="H6" s="274"/>
    </row>
    <row r="7" spans="2:8" ht="12.75">
      <c r="B7" s="274"/>
      <c r="C7" s="274"/>
      <c r="D7" s="274"/>
      <c r="E7" s="274"/>
      <c r="F7" s="274"/>
      <c r="G7" s="274"/>
      <c r="H7" s="274"/>
    </row>
    <row r="8" spans="2:8" ht="12.75">
      <c r="B8" s="274"/>
      <c r="C8" s="274"/>
      <c r="D8" s="274"/>
      <c r="E8" s="274"/>
      <c r="F8" s="274"/>
      <c r="G8" s="274"/>
      <c r="H8" s="274"/>
    </row>
    <row r="9" spans="2:8" ht="12.75">
      <c r="B9" s="274"/>
      <c r="C9" s="274"/>
      <c r="D9" s="274"/>
      <c r="E9" s="274"/>
      <c r="F9" s="274"/>
      <c r="G9" s="274"/>
      <c r="H9" s="274"/>
    </row>
    <row r="10" spans="2:8" ht="12.75">
      <c r="B10" s="274"/>
      <c r="C10" s="274"/>
      <c r="D10" s="274"/>
      <c r="E10" s="274"/>
      <c r="F10" s="274"/>
      <c r="G10" s="274"/>
      <c r="H10" s="274"/>
    </row>
    <row r="11" spans="2:8" ht="12.75">
      <c r="B11" s="274"/>
      <c r="C11" s="274"/>
      <c r="D11" s="274"/>
      <c r="E11" s="274"/>
      <c r="F11" s="274"/>
      <c r="G11" s="274"/>
      <c r="H11" s="274"/>
    </row>
    <row r="12" spans="2:8" ht="12.75">
      <c r="B12" s="274"/>
      <c r="C12" s="274"/>
      <c r="D12" s="274"/>
      <c r="E12" s="274"/>
      <c r="F12" s="274"/>
      <c r="G12" s="274"/>
      <c r="H12" s="274"/>
    </row>
    <row r="13" spans="2:8" ht="12.75">
      <c r="B13" s="274"/>
      <c r="C13" s="274"/>
      <c r="D13" s="274"/>
      <c r="E13" s="274"/>
      <c r="F13" s="274"/>
      <c r="G13" s="274"/>
      <c r="H13" s="274"/>
    </row>
    <row r="14" spans="2:8" ht="12.75">
      <c r="B14" s="274"/>
      <c r="C14" s="274"/>
      <c r="D14" s="274"/>
      <c r="E14" s="274"/>
      <c r="F14" s="274"/>
      <c r="G14" s="274"/>
      <c r="H14" s="274"/>
    </row>
    <row r="15" spans="2:8" ht="12.75">
      <c r="B15" s="274"/>
      <c r="C15" s="274"/>
      <c r="D15" s="274"/>
      <c r="E15" s="274"/>
      <c r="F15" s="274"/>
      <c r="G15" s="274"/>
      <c r="H15" s="274"/>
    </row>
    <row r="16" spans="2:8" ht="12.75">
      <c r="B16" s="274"/>
      <c r="C16" s="274"/>
      <c r="D16" s="274"/>
      <c r="E16" s="274"/>
      <c r="F16" s="274"/>
      <c r="G16" s="274"/>
      <c r="H16" s="274"/>
    </row>
    <row r="17" spans="2:8" ht="12.75">
      <c r="B17" s="274"/>
      <c r="C17" s="274"/>
      <c r="D17" s="274"/>
      <c r="E17" s="274"/>
      <c r="F17" s="274"/>
      <c r="G17" s="274"/>
      <c r="H17" s="274"/>
    </row>
    <row r="18" spans="2:8" ht="12.75">
      <c r="B18" s="274"/>
      <c r="C18" s="274"/>
      <c r="D18" s="274"/>
      <c r="E18" s="274"/>
      <c r="F18" s="274"/>
      <c r="G18" s="274"/>
      <c r="H18" s="274"/>
    </row>
    <row r="19" spans="2:8" ht="12.75">
      <c r="B19" s="274"/>
      <c r="C19" s="274"/>
      <c r="D19" s="274"/>
      <c r="E19" s="274"/>
      <c r="F19" s="274"/>
      <c r="G19" s="274"/>
      <c r="H19" s="274"/>
    </row>
    <row r="20" spans="2:8" ht="12.75">
      <c r="B20" s="274"/>
      <c r="C20" s="274"/>
      <c r="D20" s="274"/>
      <c r="E20" s="274"/>
      <c r="F20" s="274"/>
      <c r="G20" s="274"/>
      <c r="H20" s="274"/>
    </row>
    <row r="21" spans="2:8" ht="12.75">
      <c r="B21" s="274"/>
      <c r="C21" s="274"/>
      <c r="D21" s="274"/>
      <c r="E21" s="274"/>
      <c r="F21" s="274"/>
      <c r="G21" s="274"/>
      <c r="H21" s="274"/>
    </row>
    <row r="22" spans="2:8" ht="12.75">
      <c r="B22" s="274"/>
      <c r="C22" s="274"/>
      <c r="D22" s="274"/>
      <c r="E22" s="274"/>
      <c r="F22" s="274"/>
      <c r="G22" s="274"/>
      <c r="H22" s="274"/>
    </row>
    <row r="23" spans="2:8" ht="12.75">
      <c r="B23" s="274"/>
      <c r="C23" s="274"/>
      <c r="D23" s="274"/>
      <c r="E23" s="274"/>
      <c r="F23" s="274"/>
      <c r="G23" s="274"/>
      <c r="H23" s="274"/>
    </row>
    <row r="24" spans="2:8" ht="12.75">
      <c r="B24" s="274"/>
      <c r="C24" s="274"/>
      <c r="D24" s="274"/>
      <c r="E24" s="274"/>
      <c r="F24" s="274"/>
      <c r="G24" s="274"/>
      <c r="H24" s="274"/>
    </row>
    <row r="25" spans="2:8" ht="12.75">
      <c r="B25" s="274"/>
      <c r="C25" s="274"/>
      <c r="D25" s="274"/>
      <c r="E25" s="274"/>
      <c r="F25" s="274"/>
      <c r="G25" s="274"/>
      <c r="H25" s="274"/>
    </row>
    <row r="26" spans="2:8" ht="12.75">
      <c r="B26" s="274"/>
      <c r="C26" s="274"/>
      <c r="D26" s="274"/>
      <c r="E26" s="274"/>
      <c r="F26" s="274"/>
      <c r="G26" s="274"/>
      <c r="H26" s="274"/>
    </row>
    <row r="27" spans="2:8" ht="12.75">
      <c r="B27" s="274"/>
      <c r="C27" s="274"/>
      <c r="D27" s="274"/>
      <c r="E27" s="274"/>
      <c r="F27" s="274"/>
      <c r="G27" s="274"/>
      <c r="H27" s="274"/>
    </row>
    <row r="28" spans="2:8" ht="12.75">
      <c r="B28" s="274"/>
      <c r="C28" s="274"/>
      <c r="D28" s="274"/>
      <c r="E28" s="274"/>
      <c r="F28" s="274"/>
      <c r="G28" s="274"/>
      <c r="H28" s="274"/>
    </row>
    <row r="29" spans="2:8" ht="12.75">
      <c r="B29" s="274"/>
      <c r="C29" s="274"/>
      <c r="D29" s="274"/>
      <c r="E29" s="274"/>
      <c r="F29" s="274"/>
      <c r="G29" s="274"/>
      <c r="H29" s="274"/>
    </row>
    <row r="30" spans="2:8" ht="12.75">
      <c r="B30" s="274"/>
      <c r="C30" s="274"/>
      <c r="D30" s="274"/>
      <c r="E30" s="274"/>
      <c r="F30" s="274"/>
      <c r="G30" s="274"/>
      <c r="H30" s="274"/>
    </row>
    <row r="31" spans="2:8" ht="12.75">
      <c r="B31" s="274"/>
      <c r="C31" s="274"/>
      <c r="D31" s="274"/>
      <c r="E31" s="274"/>
      <c r="F31" s="274"/>
      <c r="G31" s="274"/>
      <c r="H31" s="274"/>
    </row>
    <row r="32" spans="2:8" ht="12.75">
      <c r="B32" s="274"/>
      <c r="C32" s="274"/>
      <c r="D32" s="274"/>
      <c r="E32" s="274"/>
      <c r="F32" s="274"/>
      <c r="G32" s="274"/>
      <c r="H32" s="274"/>
    </row>
    <row r="33" spans="2:8" ht="12.75">
      <c r="B33" s="274"/>
      <c r="C33" s="274"/>
      <c r="D33" s="274"/>
      <c r="E33" s="274"/>
      <c r="F33" s="274"/>
      <c r="G33" s="274"/>
      <c r="H33" s="274"/>
    </row>
    <row r="34" spans="2:8" ht="12.75">
      <c r="B34" s="274"/>
      <c r="C34" s="274"/>
      <c r="D34" s="274"/>
      <c r="E34" s="274"/>
      <c r="F34" s="274"/>
      <c r="G34" s="274"/>
      <c r="H34" s="274"/>
    </row>
    <row r="35" spans="2:8" ht="12.75">
      <c r="B35" s="274"/>
      <c r="C35" s="274"/>
      <c r="D35" s="274"/>
      <c r="E35" s="274"/>
      <c r="F35" s="274"/>
      <c r="G35" s="274"/>
      <c r="H35" s="274"/>
    </row>
    <row r="36" spans="2:8" ht="12.75">
      <c r="B36" s="274"/>
      <c r="C36" s="274"/>
      <c r="D36" s="274"/>
      <c r="E36" s="274"/>
      <c r="F36" s="274"/>
      <c r="G36" s="274"/>
      <c r="H36" s="274"/>
    </row>
    <row r="37" spans="2:8" ht="12.75">
      <c r="B37" s="274"/>
      <c r="C37" s="274"/>
      <c r="D37" s="274"/>
      <c r="E37" s="274"/>
      <c r="F37" s="274"/>
      <c r="G37" s="274"/>
      <c r="H37" s="274"/>
    </row>
    <row r="38" spans="2:8" ht="12.75">
      <c r="B38" s="274"/>
      <c r="C38" s="274"/>
      <c r="D38" s="274"/>
      <c r="E38" s="274"/>
      <c r="F38" s="274"/>
      <c r="G38" s="274"/>
      <c r="H38" s="274"/>
    </row>
    <row r="39" spans="2:8" ht="12.75">
      <c r="B39" s="274"/>
      <c r="C39" s="274"/>
      <c r="D39" s="274"/>
      <c r="E39" s="274"/>
      <c r="F39" s="274"/>
      <c r="G39" s="274"/>
      <c r="H39" s="274"/>
    </row>
    <row r="40" spans="2:8" ht="12.75">
      <c r="B40" s="274"/>
      <c r="C40" s="274"/>
      <c r="D40" s="274"/>
      <c r="E40" s="274"/>
      <c r="F40" s="274"/>
      <c r="G40" s="274"/>
      <c r="H40" s="274"/>
    </row>
    <row r="41" spans="2:8" ht="12.75">
      <c r="B41" s="274"/>
      <c r="C41" s="274"/>
      <c r="D41" s="274"/>
      <c r="E41" s="274"/>
      <c r="F41" s="274"/>
      <c r="G41" s="274"/>
      <c r="H41" s="274"/>
    </row>
    <row r="42" spans="2:8" ht="12.75">
      <c r="B42" s="274"/>
      <c r="C42" s="274"/>
      <c r="D42" s="274"/>
      <c r="E42" s="274"/>
      <c r="F42" s="274"/>
      <c r="G42" s="274"/>
      <c r="H42" s="274"/>
    </row>
    <row r="43" spans="2:8" ht="12.75">
      <c r="B43" s="274"/>
      <c r="C43" s="274"/>
      <c r="D43" s="274"/>
      <c r="E43" s="274"/>
      <c r="F43" s="274"/>
      <c r="G43" s="274"/>
      <c r="H43" s="274"/>
    </row>
    <row r="44" spans="2:8" ht="12.75">
      <c r="B44" s="274"/>
      <c r="C44" s="274"/>
      <c r="D44" s="274"/>
      <c r="E44" s="274"/>
      <c r="F44" s="274"/>
      <c r="G44" s="274"/>
      <c r="H44" s="274"/>
    </row>
    <row r="45" spans="2:8" ht="12.75">
      <c r="B45" s="274"/>
      <c r="C45" s="274"/>
      <c r="D45" s="274"/>
      <c r="E45" s="274"/>
      <c r="F45" s="274"/>
      <c r="G45" s="274"/>
      <c r="H45" s="274"/>
    </row>
    <row r="46" spans="2:8" ht="12.75">
      <c r="B46" s="274"/>
      <c r="C46" s="274"/>
      <c r="D46" s="274"/>
      <c r="E46" s="274"/>
      <c r="F46" s="274"/>
      <c r="G46" s="274"/>
      <c r="H46" s="274"/>
    </row>
    <row r="47" spans="2:8" ht="12.75">
      <c r="B47" s="274"/>
      <c r="C47" s="274"/>
      <c r="D47" s="274"/>
      <c r="E47" s="274"/>
      <c r="F47" s="274"/>
      <c r="G47" s="274"/>
      <c r="H47" s="274"/>
    </row>
    <row r="48" spans="2:8" ht="12.75">
      <c r="B48" s="274"/>
      <c r="C48" s="274"/>
      <c r="D48" s="274"/>
      <c r="E48" s="274"/>
      <c r="F48" s="274"/>
      <c r="G48" s="274"/>
      <c r="H48" s="274"/>
    </row>
    <row r="49" spans="2:8" ht="12.75">
      <c r="B49" s="274"/>
      <c r="C49" s="274"/>
      <c r="D49" s="274"/>
      <c r="E49" s="274"/>
      <c r="F49" s="274"/>
      <c r="G49" s="274"/>
      <c r="H49" s="274"/>
    </row>
    <row r="50" spans="2:8" ht="12.75">
      <c r="B50" s="274"/>
      <c r="C50" s="274"/>
      <c r="D50" s="274"/>
      <c r="E50" s="274"/>
      <c r="F50" s="274"/>
      <c r="G50" s="274"/>
      <c r="H50" s="274"/>
    </row>
    <row r="51" spans="2:8" ht="12.75">
      <c r="B51" s="274"/>
      <c r="C51" s="274"/>
      <c r="D51" s="274"/>
      <c r="E51" s="274"/>
      <c r="F51" s="274"/>
      <c r="G51" s="274"/>
      <c r="H51" s="274"/>
    </row>
    <row r="52" spans="2:8" ht="12.75">
      <c r="B52" s="274"/>
      <c r="C52" s="274"/>
      <c r="D52" s="274"/>
      <c r="E52" s="274"/>
      <c r="F52" s="274"/>
      <c r="G52" s="274"/>
      <c r="H52" s="274"/>
    </row>
    <row r="53" spans="2:8" ht="12.75">
      <c r="B53" s="274"/>
      <c r="C53" s="274"/>
      <c r="D53" s="274"/>
      <c r="E53" s="274"/>
      <c r="F53" s="274"/>
      <c r="G53" s="274"/>
      <c r="H53" s="274"/>
    </row>
    <row r="54" spans="2:8" ht="12.75">
      <c r="B54" s="274"/>
      <c r="C54" s="274"/>
      <c r="D54" s="274"/>
      <c r="E54" s="274"/>
      <c r="F54" s="274"/>
      <c r="G54" s="274"/>
      <c r="H54" s="274"/>
    </row>
    <row r="55" spans="2:8" ht="12.75">
      <c r="B55" s="274"/>
      <c r="C55" s="274"/>
      <c r="D55" s="274"/>
      <c r="E55" s="274"/>
      <c r="F55" s="274"/>
      <c r="G55" s="274"/>
      <c r="H55" s="274"/>
    </row>
    <row r="56" spans="2:8" ht="12.75">
      <c r="B56" s="274"/>
      <c r="C56" s="274"/>
      <c r="D56" s="274"/>
      <c r="E56" s="274"/>
      <c r="F56" s="274"/>
      <c r="G56" s="274"/>
      <c r="H56" s="274"/>
    </row>
    <row r="57" spans="2:8" ht="12.75">
      <c r="B57" s="274"/>
      <c r="C57" s="274"/>
      <c r="D57" s="274"/>
      <c r="E57" s="274"/>
      <c r="F57" s="274"/>
      <c r="G57" s="274"/>
      <c r="H57" s="274"/>
    </row>
    <row r="58" spans="2:8" ht="12.75">
      <c r="B58" s="274"/>
      <c r="C58" s="274"/>
      <c r="D58" s="274"/>
      <c r="E58" s="274"/>
      <c r="F58" s="274"/>
      <c r="G58" s="274"/>
      <c r="H58" s="274"/>
    </row>
    <row r="59" spans="2:8" ht="12.75">
      <c r="B59" s="274"/>
      <c r="C59" s="274"/>
      <c r="D59" s="274"/>
      <c r="E59" s="274"/>
      <c r="F59" s="274"/>
      <c r="G59" s="274"/>
      <c r="H59" s="274"/>
    </row>
    <row r="60" spans="2:8" ht="12.75">
      <c r="B60" s="274"/>
      <c r="C60" s="274"/>
      <c r="D60" s="274"/>
      <c r="E60" s="274"/>
      <c r="F60" s="274"/>
      <c r="G60" s="274"/>
      <c r="H60" s="274"/>
    </row>
    <row r="61" spans="2:8" ht="12.75">
      <c r="B61" s="274"/>
      <c r="C61" s="274"/>
      <c r="D61" s="274"/>
      <c r="E61" s="274"/>
      <c r="F61" s="274"/>
      <c r="G61" s="274"/>
      <c r="H61" s="274"/>
    </row>
    <row r="62" spans="2:8" ht="12.75">
      <c r="B62" s="274"/>
      <c r="C62" s="274"/>
      <c r="D62" s="274"/>
      <c r="E62" s="274"/>
      <c r="F62" s="274"/>
      <c r="G62" s="274"/>
      <c r="H62" s="274"/>
    </row>
    <row r="63" spans="2:8" ht="12.75">
      <c r="B63" s="274"/>
      <c r="C63" s="274"/>
      <c r="D63" s="274"/>
      <c r="E63" s="274"/>
      <c r="F63" s="274"/>
      <c r="G63" s="274"/>
      <c r="H63" s="274"/>
    </row>
    <row r="64" spans="2:8" ht="12.75">
      <c r="B64" s="274"/>
      <c r="C64" s="274"/>
      <c r="D64" s="274"/>
      <c r="E64" s="274"/>
      <c r="F64" s="274"/>
      <c r="G64" s="274"/>
      <c r="H64" s="274"/>
    </row>
    <row r="65" spans="2:8" ht="12.75">
      <c r="B65" s="274"/>
      <c r="C65" s="274"/>
      <c r="D65" s="274"/>
      <c r="E65" s="274"/>
      <c r="F65" s="274"/>
      <c r="G65" s="274"/>
      <c r="H65" s="274"/>
    </row>
    <row r="66" spans="2:8" ht="12.75">
      <c r="B66" s="274"/>
      <c r="C66" s="274"/>
      <c r="D66" s="274"/>
      <c r="E66" s="274"/>
      <c r="F66" s="274"/>
      <c r="G66" s="274"/>
      <c r="H66" s="274"/>
    </row>
    <row r="67" spans="2:8" ht="12.75">
      <c r="B67" s="274"/>
      <c r="C67" s="274"/>
      <c r="D67" s="274"/>
      <c r="E67" s="274"/>
      <c r="F67" s="274"/>
      <c r="G67" s="274"/>
      <c r="H67" s="274"/>
    </row>
    <row r="68" spans="2:8" ht="12.75">
      <c r="B68" s="274"/>
      <c r="C68" s="274"/>
      <c r="D68" s="274"/>
      <c r="E68" s="274"/>
      <c r="F68" s="274"/>
      <c r="G68" s="274"/>
      <c r="H68" s="274"/>
    </row>
    <row r="69" spans="2:8" ht="12.75">
      <c r="B69" s="274"/>
      <c r="C69" s="274"/>
      <c r="D69" s="274"/>
      <c r="E69" s="274"/>
      <c r="F69" s="274"/>
      <c r="G69" s="274"/>
      <c r="H69" s="274"/>
    </row>
    <row r="70" spans="2:8" ht="12.75">
      <c r="B70" s="274"/>
      <c r="C70" s="274"/>
      <c r="D70" s="274"/>
      <c r="E70" s="274"/>
      <c r="F70" s="274"/>
      <c r="G70" s="274"/>
      <c r="H70" s="274"/>
    </row>
    <row r="71" spans="2:8" ht="12.75">
      <c r="B71" s="274"/>
      <c r="C71" s="274"/>
      <c r="D71" s="274"/>
      <c r="E71" s="274"/>
      <c r="F71" s="274"/>
      <c r="G71" s="274"/>
      <c r="H71" s="274"/>
    </row>
    <row r="72" spans="2:8" ht="12.75">
      <c r="B72" s="274"/>
      <c r="C72" s="274"/>
      <c r="D72" s="274"/>
      <c r="E72" s="274"/>
      <c r="F72" s="274"/>
      <c r="G72" s="274"/>
      <c r="H72" s="274"/>
    </row>
    <row r="73" spans="2:8" ht="12.75">
      <c r="B73" s="274"/>
      <c r="C73" s="274"/>
      <c r="D73" s="274"/>
      <c r="E73" s="274"/>
      <c r="F73" s="274"/>
      <c r="G73" s="274"/>
      <c r="H73" s="274"/>
    </row>
    <row r="74" spans="2:8" ht="12.75">
      <c r="B74" s="274"/>
      <c r="C74" s="274"/>
      <c r="D74" s="274"/>
      <c r="E74" s="274"/>
      <c r="F74" s="274"/>
      <c r="G74" s="274"/>
      <c r="H74" s="274"/>
    </row>
    <row r="75" spans="2:8" ht="12.75">
      <c r="B75" s="274"/>
      <c r="C75" s="274"/>
      <c r="D75" s="274"/>
      <c r="E75" s="274"/>
      <c r="F75" s="274"/>
      <c r="G75" s="274"/>
      <c r="H75" s="274"/>
    </row>
    <row r="76" spans="2:8" ht="12.75">
      <c r="B76" s="274"/>
      <c r="C76" s="274"/>
      <c r="D76" s="274"/>
      <c r="E76" s="274"/>
      <c r="F76" s="274"/>
      <c r="G76" s="274"/>
      <c r="H76" s="274"/>
    </row>
    <row r="77" spans="2:8" ht="12.75">
      <c r="B77" s="274"/>
      <c r="C77" s="274"/>
      <c r="D77" s="274"/>
      <c r="E77" s="274"/>
      <c r="F77" s="274"/>
      <c r="G77" s="274"/>
      <c r="H77" s="274"/>
    </row>
    <row r="78" spans="2:8" ht="12.75">
      <c r="B78" s="274"/>
      <c r="C78" s="274"/>
      <c r="D78" s="274"/>
      <c r="E78" s="274"/>
      <c r="F78" s="274"/>
      <c r="G78" s="274"/>
      <c r="H78" s="274"/>
    </row>
    <row r="79" spans="2:8" ht="12.75">
      <c r="B79" s="274"/>
      <c r="C79" s="274"/>
      <c r="D79" s="274"/>
      <c r="E79" s="274"/>
      <c r="F79" s="274"/>
      <c r="G79" s="274"/>
      <c r="H79" s="274"/>
    </row>
    <row r="80" spans="2:8" ht="12.75">
      <c r="B80" s="274"/>
      <c r="C80" s="274"/>
      <c r="D80" s="274"/>
      <c r="E80" s="274"/>
      <c r="F80" s="274"/>
      <c r="G80" s="274"/>
      <c r="H80" s="274"/>
    </row>
    <row r="81" spans="2:8" ht="12.75">
      <c r="B81" s="274"/>
      <c r="C81" s="274"/>
      <c r="D81" s="274"/>
      <c r="E81" s="274"/>
      <c r="F81" s="274"/>
      <c r="G81" s="274"/>
      <c r="H81" s="274"/>
    </row>
    <row r="82" spans="2:8" ht="12.75">
      <c r="B82" s="274"/>
      <c r="C82" s="274"/>
      <c r="D82" s="274"/>
      <c r="E82" s="274"/>
      <c r="F82" s="274"/>
      <c r="G82" s="274"/>
      <c r="H82" s="274"/>
    </row>
    <row r="83" spans="2:8" ht="12.75">
      <c r="B83" s="274"/>
      <c r="C83" s="274"/>
      <c r="D83" s="274"/>
      <c r="E83" s="274"/>
      <c r="F83" s="274"/>
      <c r="G83" s="274"/>
      <c r="H83" s="274"/>
    </row>
    <row r="84" spans="2:8" ht="12.75">
      <c r="B84" s="274"/>
      <c r="C84" s="274"/>
      <c r="D84" s="274"/>
      <c r="E84" s="274"/>
      <c r="F84" s="274"/>
      <c r="G84" s="274"/>
      <c r="H84" s="274"/>
    </row>
    <row r="85" spans="2:8" ht="12.75">
      <c r="B85" s="274"/>
      <c r="C85" s="274"/>
      <c r="D85" s="274"/>
      <c r="E85" s="274"/>
      <c r="F85" s="274"/>
      <c r="G85" s="274"/>
      <c r="H85" s="274"/>
    </row>
    <row r="86" spans="2:8" ht="12.75">
      <c r="B86" s="274"/>
      <c r="C86" s="274"/>
      <c r="D86" s="274"/>
      <c r="E86" s="274"/>
      <c r="F86" s="274"/>
      <c r="G86" s="274"/>
      <c r="H86" s="274"/>
    </row>
    <row r="87" spans="2:8" ht="12.75">
      <c r="B87" s="274"/>
      <c r="C87" s="274"/>
      <c r="D87" s="274"/>
      <c r="E87" s="274"/>
      <c r="F87" s="274"/>
      <c r="G87" s="274"/>
      <c r="H87" s="274"/>
    </row>
    <row r="88" spans="2:8" ht="12.75">
      <c r="B88" s="274"/>
      <c r="C88" s="274"/>
      <c r="D88" s="274"/>
      <c r="E88" s="274"/>
      <c r="F88" s="274"/>
      <c r="G88" s="274"/>
      <c r="H88" s="274"/>
    </row>
    <row r="89" spans="2:8" ht="12.75">
      <c r="B89" s="274"/>
      <c r="C89" s="274"/>
      <c r="D89" s="274"/>
      <c r="E89" s="274"/>
      <c r="F89" s="274"/>
      <c r="G89" s="274"/>
      <c r="H89" s="274"/>
    </row>
    <row r="90" spans="2:8" ht="12.75">
      <c r="B90" s="274"/>
      <c r="C90" s="274"/>
      <c r="D90" s="274"/>
      <c r="E90" s="274"/>
      <c r="F90" s="274"/>
      <c r="G90" s="274"/>
      <c r="H90" s="274"/>
    </row>
    <row r="91" spans="2:8" ht="12.75">
      <c r="B91" s="274"/>
      <c r="C91" s="274"/>
      <c r="D91" s="274"/>
      <c r="E91" s="274"/>
      <c r="F91" s="274"/>
      <c r="G91" s="274"/>
      <c r="H91" s="274"/>
    </row>
    <row r="92" spans="2:8" ht="12.75">
      <c r="B92" s="274"/>
      <c r="C92" s="274"/>
      <c r="D92" s="274"/>
      <c r="E92" s="274"/>
      <c r="F92" s="274"/>
      <c r="G92" s="274"/>
      <c r="H92" s="274"/>
    </row>
    <row r="93" spans="2:8" ht="12.75">
      <c r="B93" s="274"/>
      <c r="C93" s="274"/>
      <c r="D93" s="274"/>
      <c r="E93" s="274"/>
      <c r="F93" s="274"/>
      <c r="G93" s="274"/>
      <c r="H93" s="274"/>
    </row>
    <row r="94" spans="2:8" ht="12.75">
      <c r="B94" s="274"/>
      <c r="C94" s="274"/>
      <c r="D94" s="274"/>
      <c r="E94" s="274"/>
      <c r="F94" s="274"/>
      <c r="G94" s="274"/>
      <c r="H94" s="274"/>
    </row>
    <row r="95" spans="2:8" ht="12.75">
      <c r="B95" s="274"/>
      <c r="C95" s="274"/>
      <c r="D95" s="274"/>
      <c r="E95" s="274"/>
      <c r="F95" s="274"/>
      <c r="G95" s="274"/>
      <c r="H95" s="274"/>
    </row>
    <row r="96" spans="2:8" ht="12.75">
      <c r="B96" s="274"/>
      <c r="C96" s="274"/>
      <c r="D96" s="274"/>
      <c r="E96" s="274"/>
      <c r="F96" s="274"/>
      <c r="G96" s="274"/>
      <c r="H96" s="274"/>
    </row>
    <row r="97" spans="2:8" ht="12.75">
      <c r="B97" s="274"/>
      <c r="C97" s="274"/>
      <c r="D97" s="274"/>
      <c r="E97" s="274"/>
      <c r="F97" s="274"/>
      <c r="G97" s="274"/>
      <c r="H97" s="274"/>
    </row>
    <row r="98" spans="2:8" ht="12.75">
      <c r="B98" s="274"/>
      <c r="C98" s="274"/>
      <c r="D98" s="274"/>
      <c r="E98" s="274"/>
      <c r="F98" s="274"/>
      <c r="G98" s="274"/>
      <c r="H98" s="274"/>
    </row>
    <row r="99" spans="2:8" ht="12.75">
      <c r="B99" s="274"/>
      <c r="C99" s="274"/>
      <c r="D99" s="274"/>
      <c r="E99" s="274"/>
      <c r="F99" s="274"/>
      <c r="G99" s="274"/>
      <c r="H99" s="274"/>
    </row>
    <row r="100" spans="2:8" ht="12.75">
      <c r="B100" s="274"/>
      <c r="C100" s="274"/>
      <c r="D100" s="274"/>
      <c r="E100" s="274"/>
      <c r="F100" s="274"/>
      <c r="G100" s="274"/>
      <c r="H100" s="274"/>
    </row>
    <row r="101" spans="2:8" ht="12.75">
      <c r="B101" s="274"/>
      <c r="C101" s="274"/>
      <c r="D101" s="274"/>
      <c r="E101" s="274"/>
      <c r="F101" s="274"/>
      <c r="G101" s="274"/>
      <c r="H101" s="274"/>
    </row>
    <row r="102" spans="2:8" ht="12.75">
      <c r="B102" s="274"/>
      <c r="C102" s="274"/>
      <c r="D102" s="274"/>
      <c r="E102" s="274"/>
      <c r="F102" s="274"/>
      <c r="G102" s="274"/>
      <c r="H102" s="274"/>
    </row>
    <row r="103" spans="2:8" ht="12.75">
      <c r="B103" s="274"/>
      <c r="C103" s="274"/>
      <c r="D103" s="274"/>
      <c r="E103" s="274"/>
      <c r="F103" s="274"/>
      <c r="G103" s="274"/>
      <c r="H103" s="274"/>
    </row>
    <row r="104" spans="2:8" ht="12.75">
      <c r="B104" s="274"/>
      <c r="C104" s="274"/>
      <c r="D104" s="274"/>
      <c r="E104" s="274"/>
      <c r="F104" s="274"/>
      <c r="G104" s="274"/>
      <c r="H104" s="274"/>
    </row>
    <row r="105" spans="2:8" ht="12.75">
      <c r="B105" s="274"/>
      <c r="C105" s="274"/>
      <c r="D105" s="274"/>
      <c r="E105" s="274"/>
      <c r="F105" s="274"/>
      <c r="G105" s="274"/>
      <c r="H105" s="274"/>
    </row>
    <row r="106" spans="2:8" ht="12.75">
      <c r="B106" s="274"/>
      <c r="C106" s="274"/>
      <c r="D106" s="274"/>
      <c r="E106" s="274"/>
      <c r="F106" s="274"/>
      <c r="G106" s="274"/>
      <c r="H106" s="274"/>
    </row>
    <row r="107" spans="2:8" ht="12.75">
      <c r="B107" s="274"/>
      <c r="C107" s="274"/>
      <c r="D107" s="274"/>
      <c r="E107" s="274"/>
      <c r="F107" s="274"/>
      <c r="G107" s="274"/>
      <c r="H107" s="274"/>
    </row>
    <row r="108" spans="2:8" ht="12.75">
      <c r="B108" s="274"/>
      <c r="C108" s="274"/>
      <c r="D108" s="274"/>
      <c r="E108" s="274"/>
      <c r="F108" s="274"/>
      <c r="G108" s="274"/>
      <c r="H108" s="274"/>
    </row>
    <row r="109" spans="2:8" ht="12.75">
      <c r="B109" s="274"/>
      <c r="C109" s="274"/>
      <c r="D109" s="274"/>
      <c r="E109" s="274"/>
      <c r="F109" s="274"/>
      <c r="G109" s="274"/>
      <c r="H109" s="274"/>
    </row>
    <row r="110" spans="2:8" ht="12.75">
      <c r="B110" s="274"/>
      <c r="C110" s="274"/>
      <c r="D110" s="274"/>
      <c r="E110" s="274"/>
      <c r="F110" s="274"/>
      <c r="G110" s="274"/>
      <c r="H110" s="274"/>
    </row>
    <row r="111" spans="2:8" ht="12.75">
      <c r="B111" s="274"/>
      <c r="C111" s="274"/>
      <c r="D111" s="274"/>
      <c r="E111" s="274"/>
      <c r="F111" s="274"/>
      <c r="G111" s="274"/>
      <c r="H111" s="274"/>
    </row>
    <row r="112" spans="2:8" ht="12.75">
      <c r="B112" s="274"/>
      <c r="C112" s="274"/>
      <c r="D112" s="274"/>
      <c r="E112" s="274"/>
      <c r="F112" s="274"/>
      <c r="G112" s="274"/>
      <c r="H112" s="274"/>
    </row>
    <row r="113" spans="2:8" ht="12.75">
      <c r="B113" s="274"/>
      <c r="C113" s="274"/>
      <c r="D113" s="274"/>
      <c r="E113" s="274"/>
      <c r="F113" s="274"/>
      <c r="G113" s="274"/>
      <c r="H113" s="274"/>
    </row>
    <row r="114" spans="2:8" ht="12.75">
      <c r="B114" s="274"/>
      <c r="C114" s="274"/>
      <c r="D114" s="274"/>
      <c r="E114" s="274"/>
      <c r="F114" s="274"/>
      <c r="G114" s="274"/>
      <c r="H114" s="274"/>
    </row>
    <row r="115" spans="2:8" ht="12.75">
      <c r="B115" s="274"/>
      <c r="C115" s="274"/>
      <c r="D115" s="274"/>
      <c r="E115" s="274"/>
      <c r="F115" s="274"/>
      <c r="G115" s="274"/>
      <c r="H115" s="274"/>
    </row>
    <row r="116" spans="2:8" ht="12.75">
      <c r="B116" s="274"/>
      <c r="C116" s="274"/>
      <c r="D116" s="274"/>
      <c r="E116" s="274"/>
      <c r="F116" s="274"/>
      <c r="G116" s="274"/>
      <c r="H116" s="274"/>
    </row>
    <row r="117" spans="2:8" ht="12.75">
      <c r="B117" s="274"/>
      <c r="C117" s="274"/>
      <c r="D117" s="274"/>
      <c r="E117" s="274"/>
      <c r="F117" s="274"/>
      <c r="G117" s="274"/>
      <c r="H117" s="274"/>
    </row>
    <row r="118" spans="2:8" ht="12.75">
      <c r="B118" s="274"/>
      <c r="C118" s="274"/>
      <c r="D118" s="274"/>
      <c r="E118" s="274"/>
      <c r="F118" s="274"/>
      <c r="G118" s="274"/>
      <c r="H118" s="274"/>
    </row>
    <row r="119" spans="2:8" ht="12.75">
      <c r="B119" s="274"/>
      <c r="C119" s="274"/>
      <c r="D119" s="274"/>
      <c r="E119" s="274"/>
      <c r="F119" s="274"/>
      <c r="G119" s="274"/>
      <c r="H119" s="274"/>
    </row>
    <row r="120" spans="2:8" ht="12.75">
      <c r="B120" s="274"/>
      <c r="C120" s="274"/>
      <c r="D120" s="274"/>
      <c r="E120" s="274"/>
      <c r="F120" s="274"/>
      <c r="G120" s="274"/>
      <c r="H120" s="274"/>
    </row>
    <row r="121" spans="2:8" ht="12.75">
      <c r="B121" s="274"/>
      <c r="C121" s="274"/>
      <c r="D121" s="274"/>
      <c r="E121" s="274"/>
      <c r="F121" s="274"/>
      <c r="G121" s="274"/>
      <c r="H121" s="274"/>
    </row>
    <row r="122" spans="2:8" ht="12.75">
      <c r="B122" s="274"/>
      <c r="C122" s="274"/>
      <c r="D122" s="274"/>
      <c r="E122" s="274"/>
      <c r="F122" s="274"/>
      <c r="G122" s="274"/>
      <c r="H122" s="274"/>
    </row>
    <row r="123" spans="2:8" ht="12.75">
      <c r="B123" s="274"/>
      <c r="C123" s="274"/>
      <c r="D123" s="274"/>
      <c r="E123" s="274"/>
      <c r="F123" s="274"/>
      <c r="G123" s="274"/>
      <c r="H123" s="274"/>
    </row>
    <row r="124" spans="2:8" ht="12.75">
      <c r="B124" s="274"/>
      <c r="C124" s="274"/>
      <c r="D124" s="274"/>
      <c r="E124" s="274"/>
      <c r="F124" s="274"/>
      <c r="G124" s="274"/>
      <c r="H124" s="274"/>
    </row>
    <row r="125" spans="2:8" ht="12.75">
      <c r="B125" s="274"/>
      <c r="C125" s="274"/>
      <c r="D125" s="274"/>
      <c r="E125" s="274"/>
      <c r="F125" s="274"/>
      <c r="G125" s="274"/>
      <c r="H125" s="274"/>
    </row>
    <row r="126" spans="2:8" ht="12.75">
      <c r="B126" s="274"/>
      <c r="C126" s="274"/>
      <c r="D126" s="274"/>
      <c r="E126" s="274"/>
      <c r="F126" s="274"/>
      <c r="G126" s="274"/>
      <c r="H126" s="274"/>
    </row>
    <row r="127" spans="2:8" ht="12.75">
      <c r="B127" s="274"/>
      <c r="C127" s="274"/>
      <c r="D127" s="274"/>
      <c r="E127" s="274"/>
      <c r="F127" s="274"/>
      <c r="G127" s="274"/>
      <c r="H127" s="274"/>
    </row>
    <row r="128" spans="2:8" ht="12.75">
      <c r="B128" s="274"/>
      <c r="C128" s="274"/>
      <c r="D128" s="274"/>
      <c r="E128" s="274"/>
      <c r="F128" s="274"/>
      <c r="G128" s="274"/>
      <c r="H128" s="274"/>
    </row>
    <row r="129" spans="2:8" ht="12.75">
      <c r="B129" s="274"/>
      <c r="C129" s="274"/>
      <c r="D129" s="274"/>
      <c r="E129" s="274"/>
      <c r="F129" s="274"/>
      <c r="G129" s="274"/>
      <c r="H129" s="274"/>
    </row>
    <row r="130" spans="2:8" ht="12.75">
      <c r="B130" s="274"/>
      <c r="C130" s="274"/>
      <c r="D130" s="274"/>
      <c r="E130" s="274"/>
      <c r="F130" s="274"/>
      <c r="G130" s="274"/>
      <c r="H130" s="274"/>
    </row>
    <row r="131" spans="2:8" ht="12.75">
      <c r="B131" s="274"/>
      <c r="C131" s="274"/>
      <c r="D131" s="274"/>
      <c r="E131" s="274"/>
      <c r="F131" s="274"/>
      <c r="G131" s="274"/>
      <c r="H131" s="274"/>
    </row>
    <row r="132" spans="2:8" ht="12.75">
      <c r="B132" s="274"/>
      <c r="C132" s="274"/>
      <c r="D132" s="274"/>
      <c r="E132" s="274"/>
      <c r="F132" s="274"/>
      <c r="G132" s="274"/>
      <c r="H132" s="274"/>
    </row>
    <row r="133" spans="2:8" ht="12.75">
      <c r="B133" s="274"/>
      <c r="C133" s="274"/>
      <c r="D133" s="274"/>
      <c r="E133" s="274"/>
      <c r="F133" s="274"/>
      <c r="G133" s="274"/>
      <c r="H133" s="274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275" customWidth="1"/>
  </cols>
  <sheetData>
    <row r="1" spans="2:8" ht="11.25">
      <c r="B1" s="275" t="s">
        <v>472</v>
      </c>
      <c r="C1" s="275" t="s">
        <v>473</v>
      </c>
      <c r="D1" s="275" t="s">
        <v>475</v>
      </c>
      <c r="E1" s="275" t="s">
        <v>476</v>
      </c>
      <c r="F1" s="275" t="s">
        <v>477</v>
      </c>
      <c r="G1" s="275" t="s">
        <v>478</v>
      </c>
      <c r="H1" s="275" t="s">
        <v>479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C1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6384" width="9.125" style="46" customWidth="1"/>
  </cols>
  <sheetData>
    <row r="1" spans="1:3" ht="11.25">
      <c r="A1" s="46" t="s">
        <v>473</v>
      </c>
      <c r="B1" s="46" t="s">
        <v>472</v>
      </c>
      <c r="C1" s="46" t="s">
        <v>474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1:D86"/>
  <sheetViews>
    <sheetView zoomScalePageLayoutView="0" workbookViewId="0" topLeftCell="A1">
      <selection activeCell="C49" sqref="C49"/>
    </sheetView>
  </sheetViews>
  <sheetFormatPr defaultColWidth="9.00390625" defaultRowHeight="12.75"/>
  <cols>
    <col min="1" max="1" width="68.25390625" style="6" customWidth="1"/>
    <col min="2" max="2" width="29.25390625" style="6" customWidth="1"/>
    <col min="3" max="3" width="5.125" style="6" customWidth="1"/>
    <col min="4" max="4" width="18.375" style="6" customWidth="1"/>
    <col min="5" max="16384" width="9.125" style="6" customWidth="1"/>
  </cols>
  <sheetData>
    <row r="1" spans="1:2" ht="11.25">
      <c r="A1" s="5" t="s">
        <v>131</v>
      </c>
      <c r="B1" s="5"/>
    </row>
    <row r="2" spans="1:4" ht="11.25">
      <c r="A2" s="5" t="s">
        <v>133</v>
      </c>
      <c r="B2" s="7" t="s">
        <v>175</v>
      </c>
      <c r="D2" s="7" t="s">
        <v>10</v>
      </c>
    </row>
    <row r="3" spans="1:4" ht="11.25">
      <c r="A3" s="5" t="s">
        <v>103</v>
      </c>
      <c r="B3" s="8" t="s">
        <v>102</v>
      </c>
      <c r="D3" s="6" t="s">
        <v>11</v>
      </c>
    </row>
    <row r="4" spans="1:4" ht="11.25">
      <c r="A4" s="5" t="s">
        <v>104</v>
      </c>
      <c r="B4" s="8" t="s">
        <v>159</v>
      </c>
      <c r="D4" s="6" t="s">
        <v>12</v>
      </c>
    </row>
    <row r="5" spans="1:4" ht="11.25">
      <c r="A5" s="5" t="s">
        <v>135</v>
      </c>
      <c r="B5" s="5"/>
      <c r="D5" s="6" t="s">
        <v>13</v>
      </c>
    </row>
    <row r="6" spans="1:4" ht="11.25">
      <c r="A6" s="5" t="s">
        <v>136</v>
      </c>
      <c r="B6" s="5"/>
      <c r="D6" s="6" t="s">
        <v>14</v>
      </c>
    </row>
    <row r="7" spans="1:4" ht="11.25">
      <c r="A7" s="5" t="s">
        <v>137</v>
      </c>
      <c r="B7" s="5"/>
      <c r="D7" s="6" t="s">
        <v>15</v>
      </c>
    </row>
    <row r="8" spans="1:4" ht="11.25">
      <c r="A8" s="5" t="s">
        <v>132</v>
      </c>
      <c r="D8" s="6" t="s">
        <v>16</v>
      </c>
    </row>
    <row r="9" spans="1:4" ht="11.25">
      <c r="A9" s="5" t="s">
        <v>139</v>
      </c>
      <c r="D9" s="6" t="s">
        <v>17</v>
      </c>
    </row>
    <row r="10" spans="1:4" ht="11.25">
      <c r="A10" s="5" t="s">
        <v>134</v>
      </c>
      <c r="D10" s="6" t="s">
        <v>18</v>
      </c>
    </row>
    <row r="11" spans="1:4" ht="11.25">
      <c r="A11" s="5" t="s">
        <v>141</v>
      </c>
      <c r="D11" s="6" t="s">
        <v>19</v>
      </c>
    </row>
    <row r="12" spans="1:4" ht="11.25">
      <c r="A12" s="5" t="s">
        <v>142</v>
      </c>
      <c r="D12" s="6" t="s">
        <v>20</v>
      </c>
    </row>
    <row r="13" spans="1:4" ht="11.25">
      <c r="A13" s="5" t="s">
        <v>143</v>
      </c>
      <c r="D13" s="6" t="s">
        <v>21</v>
      </c>
    </row>
    <row r="14" spans="1:4" ht="11.25">
      <c r="A14" s="5" t="s">
        <v>144</v>
      </c>
      <c r="D14" s="6" t="s">
        <v>22</v>
      </c>
    </row>
    <row r="15" spans="1:4" ht="11.25">
      <c r="A15" s="5" t="s">
        <v>145</v>
      </c>
      <c r="D15" s="6" t="s">
        <v>23</v>
      </c>
    </row>
    <row r="16" spans="1:4" ht="11.25">
      <c r="A16" s="5" t="s">
        <v>138</v>
      </c>
      <c r="D16" s="6" t="s">
        <v>24</v>
      </c>
    </row>
    <row r="17" ht="11.25">
      <c r="A17" s="5" t="s">
        <v>36</v>
      </c>
    </row>
    <row r="18" spans="1:2" ht="11.25">
      <c r="A18" s="5" t="s">
        <v>140</v>
      </c>
      <c r="B18" s="7" t="s">
        <v>34</v>
      </c>
    </row>
    <row r="19" spans="1:2" ht="11.25">
      <c r="A19" s="5" t="s">
        <v>37</v>
      </c>
      <c r="B19" s="6" t="s">
        <v>27</v>
      </c>
    </row>
    <row r="20" spans="1:2" ht="11.25">
      <c r="A20" s="5" t="s">
        <v>38</v>
      </c>
      <c r="B20" s="6" t="s">
        <v>28</v>
      </c>
    </row>
    <row r="21" spans="1:2" ht="11.25">
      <c r="A21" s="5" t="s">
        <v>146</v>
      </c>
      <c r="B21" s="6" t="s">
        <v>29</v>
      </c>
    </row>
    <row r="22" spans="1:2" ht="11.25">
      <c r="A22" s="5" t="s">
        <v>147</v>
      </c>
      <c r="B22" s="6" t="s">
        <v>30</v>
      </c>
    </row>
    <row r="23" spans="1:2" ht="11.25">
      <c r="A23" s="5" t="s">
        <v>148</v>
      </c>
      <c r="B23" s="6" t="s">
        <v>31</v>
      </c>
    </row>
    <row r="24" spans="1:2" ht="11.25">
      <c r="A24" s="5" t="s">
        <v>39</v>
      </c>
      <c r="B24" s="6" t="s">
        <v>32</v>
      </c>
    </row>
    <row r="25" spans="1:2" ht="11.25">
      <c r="A25" s="5" t="s">
        <v>41</v>
      </c>
      <c r="B25" s="6" t="s">
        <v>33</v>
      </c>
    </row>
    <row r="26" ht="11.25">
      <c r="A26" s="5" t="s">
        <v>42</v>
      </c>
    </row>
    <row r="27" ht="11.25">
      <c r="A27" s="5" t="s">
        <v>46</v>
      </c>
    </row>
    <row r="28" ht="11.25">
      <c r="A28" s="5" t="s">
        <v>40</v>
      </c>
    </row>
    <row r="29" ht="11.25">
      <c r="A29" s="5" t="s">
        <v>50</v>
      </c>
    </row>
    <row r="30" ht="11.25">
      <c r="A30" s="5" t="s">
        <v>43</v>
      </c>
    </row>
    <row r="31" ht="11.25">
      <c r="A31" s="5" t="s">
        <v>44</v>
      </c>
    </row>
    <row r="32" ht="11.25">
      <c r="A32" s="5" t="s">
        <v>45</v>
      </c>
    </row>
    <row r="33" spans="1:2" ht="11.25">
      <c r="A33" s="5" t="s">
        <v>52</v>
      </c>
      <c r="B33" s="6" t="s">
        <v>77</v>
      </c>
    </row>
    <row r="34" spans="1:2" ht="11.25">
      <c r="A34" s="5" t="s">
        <v>53</v>
      </c>
      <c r="B34" s="6" t="s">
        <v>78</v>
      </c>
    </row>
    <row r="35" spans="1:2" ht="11.25">
      <c r="A35" s="5" t="s">
        <v>54</v>
      </c>
      <c r="B35" s="6" t="s">
        <v>79</v>
      </c>
    </row>
    <row r="36" spans="1:2" ht="11.25">
      <c r="A36" s="5" t="s">
        <v>124</v>
      </c>
      <c r="B36" s="6" t="s">
        <v>81</v>
      </c>
    </row>
    <row r="37" spans="1:2" ht="11.25">
      <c r="A37" s="5" t="s">
        <v>48</v>
      </c>
      <c r="B37" s="6" t="s">
        <v>82</v>
      </c>
    </row>
    <row r="38" spans="1:2" ht="11.25">
      <c r="A38" s="5" t="s">
        <v>49</v>
      </c>
      <c r="B38" s="6" t="s">
        <v>83</v>
      </c>
    </row>
    <row r="39" spans="1:2" ht="11.25">
      <c r="A39" s="5" t="s">
        <v>51</v>
      </c>
      <c r="B39" s="6" t="s">
        <v>80</v>
      </c>
    </row>
    <row r="40" ht="11.25">
      <c r="A40" s="5" t="s">
        <v>60</v>
      </c>
    </row>
    <row r="41" ht="11.25">
      <c r="A41" s="5" t="s">
        <v>65</v>
      </c>
    </row>
    <row r="42" ht="11.25">
      <c r="A42" s="5" t="s">
        <v>66</v>
      </c>
    </row>
    <row r="43" ht="11.25">
      <c r="A43" s="5" t="s">
        <v>55</v>
      </c>
    </row>
    <row r="44" ht="11.25">
      <c r="A44" s="5" t="s">
        <v>56</v>
      </c>
    </row>
    <row r="45" ht="11.25">
      <c r="A45" s="5" t="s">
        <v>57</v>
      </c>
    </row>
    <row r="46" ht="11.25">
      <c r="A46" s="5" t="s">
        <v>58</v>
      </c>
    </row>
    <row r="47" ht="11.25">
      <c r="A47" s="5" t="s">
        <v>70</v>
      </c>
    </row>
    <row r="48" ht="11.25">
      <c r="A48" s="5" t="s">
        <v>71</v>
      </c>
    </row>
    <row r="49" ht="11.25">
      <c r="A49" s="5" t="s">
        <v>151</v>
      </c>
    </row>
    <row r="50" ht="11.25">
      <c r="A50" s="5" t="s">
        <v>72</v>
      </c>
    </row>
    <row r="51" ht="11.25">
      <c r="A51" s="5" t="s">
        <v>152</v>
      </c>
    </row>
    <row r="52" ht="11.25">
      <c r="A52" s="5" t="s">
        <v>73</v>
      </c>
    </row>
    <row r="53" spans="1:2" ht="11.25">
      <c r="A53" s="5" t="s">
        <v>61</v>
      </c>
      <c r="B53" s="5"/>
    </row>
    <row r="54" spans="1:2" ht="11.25">
      <c r="A54" s="5" t="s">
        <v>62</v>
      </c>
      <c r="B54" s="5"/>
    </row>
    <row r="55" spans="1:2" ht="11.25">
      <c r="A55" s="5" t="s">
        <v>63</v>
      </c>
      <c r="B55" s="5"/>
    </row>
    <row r="56" spans="1:2" ht="11.25">
      <c r="A56" s="5" t="s">
        <v>64</v>
      </c>
      <c r="B56" s="5"/>
    </row>
    <row r="57" spans="1:2" ht="11.25">
      <c r="A57" s="5" t="s">
        <v>149</v>
      </c>
      <c r="B57" s="5"/>
    </row>
    <row r="58" spans="1:2" ht="11.25">
      <c r="A58" s="5" t="s">
        <v>153</v>
      </c>
      <c r="B58" s="5"/>
    </row>
    <row r="59" spans="1:2" ht="11.25">
      <c r="A59" s="5" t="s">
        <v>150</v>
      </c>
      <c r="B59" s="5"/>
    </row>
    <row r="60" spans="1:2" ht="11.25">
      <c r="A60" s="5" t="s">
        <v>67</v>
      </c>
      <c r="B60" s="5"/>
    </row>
    <row r="61" spans="1:2" ht="11.25">
      <c r="A61" s="5" t="s">
        <v>68</v>
      </c>
      <c r="B61" s="5"/>
    </row>
    <row r="62" spans="1:2" ht="11.25">
      <c r="A62" s="5" t="s">
        <v>69</v>
      </c>
      <c r="B62" s="5"/>
    </row>
    <row r="63" spans="1:2" ht="11.25">
      <c r="A63" s="5" t="s">
        <v>74</v>
      </c>
      <c r="B63" s="5"/>
    </row>
    <row r="64" spans="1:2" ht="11.25">
      <c r="A64" s="5" t="s">
        <v>75</v>
      </c>
      <c r="B64" s="5"/>
    </row>
    <row r="65" spans="1:2" ht="11.25">
      <c r="A65" s="5" t="s">
        <v>155</v>
      </c>
      <c r="B65" s="5"/>
    </row>
    <row r="66" spans="1:2" ht="11.25">
      <c r="A66" s="5" t="s">
        <v>156</v>
      </c>
      <c r="B66" s="5"/>
    </row>
    <row r="67" spans="1:2" ht="11.25">
      <c r="A67" s="5" t="s">
        <v>157</v>
      </c>
      <c r="B67" s="5"/>
    </row>
    <row r="68" spans="1:2" ht="11.25">
      <c r="A68" s="5" t="s">
        <v>154</v>
      </c>
      <c r="B68" s="5"/>
    </row>
    <row r="69" spans="1:2" ht="11.25">
      <c r="A69" s="5" t="s">
        <v>162</v>
      </c>
      <c r="B69" s="5"/>
    </row>
    <row r="70" spans="1:2" ht="11.25">
      <c r="A70" s="5" t="s">
        <v>163</v>
      </c>
      <c r="B70" s="5"/>
    </row>
    <row r="71" spans="1:2" ht="11.25">
      <c r="A71" s="5" t="s">
        <v>158</v>
      </c>
      <c r="B71" s="5"/>
    </row>
    <row r="72" spans="1:2" ht="11.25">
      <c r="A72" s="5" t="s">
        <v>166</v>
      </c>
      <c r="B72" s="5"/>
    </row>
    <row r="73" spans="1:2" ht="11.25">
      <c r="A73" s="5" t="s">
        <v>160</v>
      </c>
      <c r="B73" s="5"/>
    </row>
    <row r="74" spans="1:2" ht="11.25">
      <c r="A74" s="5" t="s">
        <v>161</v>
      </c>
      <c r="B74" s="5"/>
    </row>
    <row r="75" spans="1:2" ht="11.25">
      <c r="A75" s="5" t="s">
        <v>170</v>
      </c>
      <c r="B75" s="5"/>
    </row>
    <row r="76" spans="1:2" ht="11.25">
      <c r="A76" s="5" t="s">
        <v>164</v>
      </c>
      <c r="B76" s="5"/>
    </row>
    <row r="77" spans="1:2" ht="11.25">
      <c r="A77" s="5" t="s">
        <v>165</v>
      </c>
      <c r="B77" s="5"/>
    </row>
    <row r="78" spans="1:2" ht="11.25">
      <c r="A78" s="5" t="s">
        <v>171</v>
      </c>
      <c r="B78" s="5"/>
    </row>
    <row r="79" spans="1:2" ht="11.25">
      <c r="A79" s="5" t="s">
        <v>174</v>
      </c>
      <c r="B79" s="5"/>
    </row>
    <row r="80" spans="1:2" ht="11.25">
      <c r="A80" s="5" t="s">
        <v>172</v>
      </c>
      <c r="B80" s="5"/>
    </row>
    <row r="81" spans="1:2" ht="11.25">
      <c r="A81" s="5" t="s">
        <v>173</v>
      </c>
      <c r="B81" s="5"/>
    </row>
    <row r="82" spans="1:2" ht="11.25">
      <c r="A82" s="5" t="s">
        <v>167</v>
      </c>
      <c r="B82" s="5"/>
    </row>
    <row r="83" spans="1:2" ht="11.25">
      <c r="A83" s="5" t="s">
        <v>168</v>
      </c>
      <c r="B83" s="5"/>
    </row>
    <row r="84" spans="1:2" ht="11.25">
      <c r="A84" s="5" t="s">
        <v>169</v>
      </c>
      <c r="B84" s="5"/>
    </row>
    <row r="85" ht="11.25">
      <c r="B85" s="5"/>
    </row>
    <row r="86" ht="11.25">
      <c r="B86" s="5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307">
    <tabColor indexed="47"/>
  </sheetPr>
  <dimension ref="A3:AG51"/>
  <sheetViews>
    <sheetView zoomScalePageLayoutView="0" workbookViewId="0" topLeftCell="A1">
      <selection activeCell="K31" sqref="K31"/>
    </sheetView>
  </sheetViews>
  <sheetFormatPr defaultColWidth="9.00390625" defaultRowHeight="12.75"/>
  <cols>
    <col min="1" max="1" width="14.375" style="2" customWidth="1"/>
    <col min="2" max="5" width="9.125" style="2" customWidth="1"/>
    <col min="6" max="6" width="25.125" style="2" customWidth="1"/>
    <col min="7" max="26" width="9.125" style="2" customWidth="1"/>
    <col min="27" max="36" width="9.125" style="9" customWidth="1"/>
    <col min="37" max="16384" width="9.125" style="2" customWidth="1"/>
  </cols>
  <sheetData>
    <row r="3" spans="3:10" s="91" customFormat="1" ht="22.5">
      <c r="C3" s="112"/>
      <c r="D3" s="113"/>
      <c r="E3" s="442"/>
      <c r="F3" s="445"/>
      <c r="G3" s="117" t="s">
        <v>329</v>
      </c>
      <c r="H3" s="130" t="s">
        <v>328</v>
      </c>
      <c r="I3" s="139"/>
      <c r="J3" s="157" t="s">
        <v>221</v>
      </c>
    </row>
    <row r="4" spans="3:10" s="91" customFormat="1" ht="12.75">
      <c r="C4" s="112"/>
      <c r="D4" s="113"/>
      <c r="E4" s="443"/>
      <c r="F4" s="446"/>
      <c r="G4" s="127" t="s">
        <v>327</v>
      </c>
      <c r="H4" s="338">
        <f>IF(J4,"",J5)</f>
      </c>
      <c r="I4" s="139"/>
      <c r="J4" s="339" t="b">
        <f>ISNA(J5)</f>
        <v>1</v>
      </c>
    </row>
    <row r="5" spans="3:10" s="91" customFormat="1" ht="101.25">
      <c r="C5" s="112"/>
      <c r="D5" s="113"/>
      <c r="E5" s="443"/>
      <c r="F5" s="446"/>
      <c r="G5" s="117" t="s">
        <v>492</v>
      </c>
      <c r="H5" s="130" t="s">
        <v>328</v>
      </c>
      <c r="I5" s="131">
        <f>IF(I4="",0,IF(I4=0,0,I3/I4))</f>
        <v>0</v>
      </c>
      <c r="J5" s="339" t="e">
        <f>INDEX(tech!G$24:G$51,MATCH(F3,tech!F$24:F$51,0))</f>
        <v>#N/A</v>
      </c>
    </row>
    <row r="6" spans="3:10" s="91" customFormat="1" ht="33.75">
      <c r="C6" s="112"/>
      <c r="D6" s="113"/>
      <c r="E6" s="444"/>
      <c r="F6" s="447"/>
      <c r="G6" s="127" t="s">
        <v>303</v>
      </c>
      <c r="H6" s="133" t="s">
        <v>330</v>
      </c>
      <c r="I6" s="140"/>
      <c r="J6" s="156"/>
    </row>
    <row r="12" s="290" customFormat="1" ht="12.75">
      <c r="A12" s="291" t="s">
        <v>471</v>
      </c>
    </row>
    <row r="13" s="289" customFormat="1" ht="12.75"/>
    <row r="14" spans="1:33" s="91" customFormat="1" ht="33.75">
      <c r="A14" s="286"/>
      <c r="B14" s="286"/>
      <c r="C14" s="286"/>
      <c r="D14" s="292" t="s">
        <v>480</v>
      </c>
      <c r="E14" s="288"/>
      <c r="F14" s="293"/>
      <c r="G14" s="340"/>
      <c r="H14" s="280"/>
      <c r="I14" s="280"/>
      <c r="J14" s="280"/>
      <c r="K14" s="280"/>
      <c r="L14" s="280"/>
      <c r="M14" s="280"/>
      <c r="N14" s="280"/>
      <c r="O14" s="280"/>
      <c r="P14" s="280"/>
      <c r="Q14" s="280"/>
      <c r="R14" s="280"/>
      <c r="S14" s="281"/>
      <c r="T14" s="201"/>
      <c r="U14" s="201"/>
      <c r="V14" s="202"/>
      <c r="W14" s="203"/>
      <c r="X14" s="200"/>
      <c r="Y14" s="98"/>
      <c r="Z14" s="105"/>
      <c r="AA14" s="105"/>
      <c r="AB14" s="105"/>
      <c r="AC14" s="105"/>
      <c r="AD14" s="105"/>
      <c r="AE14" s="105"/>
      <c r="AF14" s="105"/>
      <c r="AG14" s="105"/>
    </row>
    <row r="16" s="290" customFormat="1" ht="12.75">
      <c r="A16" s="291" t="s">
        <v>491</v>
      </c>
    </row>
    <row r="18" spans="3:8" s="91" customFormat="1" ht="33.75">
      <c r="C18" s="112"/>
      <c r="D18" s="292" t="s">
        <v>480</v>
      </c>
      <c r="E18" s="282"/>
      <c r="F18" s="326"/>
      <c r="G18" s="138"/>
      <c r="H18" s="116"/>
    </row>
    <row r="20" s="290" customFormat="1" ht="12.75">
      <c r="A20" s="291" t="s">
        <v>271</v>
      </c>
    </row>
    <row r="22" spans="4:8" s="91" customFormat="1" ht="11.25">
      <c r="D22" s="96"/>
      <c r="E22" s="341"/>
      <c r="F22" s="346"/>
      <c r="G22" s="350"/>
      <c r="H22" s="116"/>
    </row>
    <row r="25" spans="6:7" ht="11.25">
      <c r="F25" s="335" t="s">
        <v>233</v>
      </c>
      <c r="G25" s="2" t="s">
        <v>234</v>
      </c>
    </row>
    <row r="26" spans="6:7" ht="11.25">
      <c r="F26" s="336" t="s">
        <v>235</v>
      </c>
      <c r="G26" s="2" t="s">
        <v>236</v>
      </c>
    </row>
    <row r="27" spans="6:7" ht="11.25">
      <c r="F27" s="336" t="s">
        <v>237</v>
      </c>
      <c r="G27" s="2" t="s">
        <v>238</v>
      </c>
    </row>
    <row r="28" spans="6:7" ht="11.25">
      <c r="F28" s="336" t="s">
        <v>239</v>
      </c>
      <c r="G28" s="2" t="s">
        <v>238</v>
      </c>
    </row>
    <row r="29" spans="6:7" ht="11.25">
      <c r="F29" s="336" t="s">
        <v>240</v>
      </c>
      <c r="G29" s="2" t="s">
        <v>238</v>
      </c>
    </row>
    <row r="30" spans="6:7" ht="11.25">
      <c r="F30" s="336" t="s">
        <v>241</v>
      </c>
      <c r="G30" s="2" t="s">
        <v>238</v>
      </c>
    </row>
    <row r="31" spans="6:7" ht="11.25">
      <c r="F31" s="336" t="s">
        <v>242</v>
      </c>
      <c r="G31" s="2" t="s">
        <v>238</v>
      </c>
    </row>
    <row r="32" spans="6:7" ht="11.25">
      <c r="F32" s="336" t="s">
        <v>243</v>
      </c>
      <c r="G32" s="2" t="s">
        <v>238</v>
      </c>
    </row>
    <row r="33" spans="6:7" ht="11.25">
      <c r="F33" s="336" t="s">
        <v>244</v>
      </c>
      <c r="G33" s="2" t="s">
        <v>238</v>
      </c>
    </row>
    <row r="34" spans="6:7" ht="11.25">
      <c r="F34" s="336" t="s">
        <v>245</v>
      </c>
      <c r="G34" s="2" t="s">
        <v>238</v>
      </c>
    </row>
    <row r="35" spans="6:7" ht="11.25">
      <c r="F35" s="336" t="s">
        <v>246</v>
      </c>
      <c r="G35" s="2" t="s">
        <v>247</v>
      </c>
    </row>
    <row r="36" spans="6:7" ht="11.25">
      <c r="F36" s="336" t="s">
        <v>248</v>
      </c>
      <c r="G36" s="2" t="s">
        <v>247</v>
      </c>
    </row>
    <row r="37" spans="6:7" ht="11.25">
      <c r="F37" s="336" t="s">
        <v>249</v>
      </c>
      <c r="G37" s="2" t="s">
        <v>247</v>
      </c>
    </row>
    <row r="38" spans="6:7" ht="11.25">
      <c r="F38" s="336" t="s">
        <v>250</v>
      </c>
      <c r="G38" s="2" t="s">
        <v>247</v>
      </c>
    </row>
    <row r="39" spans="6:7" ht="11.25">
      <c r="F39" s="336" t="s">
        <v>251</v>
      </c>
      <c r="G39" s="2" t="s">
        <v>238</v>
      </c>
    </row>
    <row r="40" spans="6:7" ht="11.25">
      <c r="F40" s="336" t="s">
        <v>252</v>
      </c>
      <c r="G40" s="2" t="s">
        <v>238</v>
      </c>
    </row>
    <row r="41" spans="6:7" ht="11.25">
      <c r="F41" s="336" t="s">
        <v>253</v>
      </c>
      <c r="G41" s="2" t="s">
        <v>238</v>
      </c>
    </row>
    <row r="42" spans="6:7" ht="11.25">
      <c r="F42" s="336" t="s">
        <v>254</v>
      </c>
      <c r="G42" s="2" t="s">
        <v>247</v>
      </c>
    </row>
    <row r="43" spans="6:7" ht="11.25">
      <c r="F43" s="336" t="s">
        <v>255</v>
      </c>
      <c r="G43" s="2" t="s">
        <v>238</v>
      </c>
    </row>
    <row r="44" spans="6:7" ht="11.25">
      <c r="F44" s="336" t="s">
        <v>256</v>
      </c>
      <c r="G44" s="2" t="s">
        <v>238</v>
      </c>
    </row>
    <row r="45" spans="6:7" ht="22.5">
      <c r="F45" s="336" t="s">
        <v>257</v>
      </c>
      <c r="G45" s="2" t="s">
        <v>234</v>
      </c>
    </row>
    <row r="46" spans="6:7" ht="11.25">
      <c r="F46" s="336" t="s">
        <v>258</v>
      </c>
      <c r="G46" s="2" t="s">
        <v>259</v>
      </c>
    </row>
    <row r="47" spans="6:7" ht="11.25">
      <c r="F47" s="336" t="s">
        <v>260</v>
      </c>
      <c r="G47" s="2" t="s">
        <v>259</v>
      </c>
    </row>
    <row r="48" spans="6:7" ht="11.25">
      <c r="F48" s="336" t="s">
        <v>261</v>
      </c>
      <c r="G48" s="2" t="s">
        <v>259</v>
      </c>
    </row>
    <row r="49" spans="6:7" ht="11.25">
      <c r="F49" s="336" t="s">
        <v>262</v>
      </c>
      <c r="G49" s="2" t="s">
        <v>259</v>
      </c>
    </row>
    <row r="50" spans="6:7" ht="11.25">
      <c r="F50" s="336" t="s">
        <v>263</v>
      </c>
      <c r="G50" s="2" t="s">
        <v>264</v>
      </c>
    </row>
    <row r="51" ht="11.25">
      <c r="F51" s="337" t="s">
        <v>265</v>
      </c>
    </row>
  </sheetData>
  <sheetProtection formatColumns="0" formatRows="0"/>
  <mergeCells count="2">
    <mergeCell ref="E3:E6"/>
    <mergeCell ref="F3:F6"/>
  </mergeCells>
  <dataValidations count="4">
    <dataValidation type="decimal" allowBlank="1" showInputMessage="1" showErrorMessage="1" sqref="I3:I5 G18">
      <formula1>-99999999999</formula1>
      <formula2>999999999999</formula2>
    </dataValidation>
    <dataValidation type="decimal" allowBlank="1" showInputMessage="1" showErrorMessage="1" sqref="H14:Q14">
      <formula1>-9999999999999990000000000000</formula1>
      <formula2>9.99999999999999E+28</formula2>
    </dataValidation>
    <dataValidation type="date" allowBlank="1" showInputMessage="1" showErrorMessage="1" sqref="R14:U14">
      <formula1>1</formula1>
      <formula2>73051</formula2>
    </dataValidation>
    <dataValidation type="list" allowBlank="1" showInputMessage="1" showErrorMessage="1" sqref="F3:F6">
      <formula1>topl</formula1>
    </dataValidation>
  </dataValidations>
  <hyperlinks>
    <hyperlink ref="J3" location="'ТС показатели'!A1" display="Удалить"/>
    <hyperlink ref="D14" location="'ТС цены'!A1" display="Удалить теплоноситель"/>
    <hyperlink ref="D18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01">
    <tabColor indexed="23"/>
  </sheetPr>
  <dimension ref="A1:A1"/>
  <sheetViews>
    <sheetView zoomScalePageLayoutView="0" workbookViewId="0" topLeftCell="A1">
      <selection activeCell="F36" sqref="F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402">
    <tabColor indexed="23"/>
  </sheetPr>
  <dimension ref="A1:A1"/>
  <sheetViews>
    <sheetView zoomScalePageLayoutView="0" workbookViewId="0" topLeftCell="A1">
      <selection activeCell="F25" sqref="F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zoomScalePageLayoutView="0" workbookViewId="0" topLeftCell="C19">
      <selection activeCell="G42" sqref="G42"/>
    </sheetView>
  </sheetViews>
  <sheetFormatPr defaultColWidth="9.00390625" defaultRowHeight="12.75"/>
  <cols>
    <col min="1" max="1" width="17.625" style="10" hidden="1" customWidth="1"/>
    <col min="2" max="2" width="17.625" style="11" hidden="1" customWidth="1"/>
    <col min="3" max="3" width="2.75390625" style="40" customWidth="1"/>
    <col min="4" max="4" width="2.75390625" style="15" customWidth="1"/>
    <col min="5" max="5" width="35.75390625" style="15" customWidth="1"/>
    <col min="6" max="6" width="21.625" style="15" customWidth="1"/>
    <col min="7" max="7" width="40.75390625" style="37" customWidth="1"/>
    <col min="8" max="8" width="32.75390625" style="15" customWidth="1"/>
    <col min="9" max="10" width="2.75390625" style="15" customWidth="1"/>
    <col min="11" max="16384" width="9.125" style="15" customWidth="1"/>
  </cols>
  <sheetData>
    <row r="1" spans="1:7" s="40" customFormat="1" ht="35.25" customHeight="1" hidden="1">
      <c r="A1" s="10" t="str">
        <f>region_name</f>
        <v>Удмуртская республика</v>
      </c>
      <c r="B1" s="11" t="str">
        <f>IF(god="","Не определено",god)</f>
        <v>2011</v>
      </c>
      <c r="C1" s="40" t="str">
        <f>org&amp;"_INN:"&amp;inn&amp;"_KPP:"&amp;kpp</f>
        <v>ООО "МЕЧЕЛ-ЭНЕРГО"_INN:7722245108_KPP:183232001</v>
      </c>
      <c r="G1" s="41"/>
    </row>
    <row r="2" spans="1:7" s="40" customFormat="1" ht="11.25" customHeight="1">
      <c r="A2" s="10" t="str">
        <f>IF(org="","Не определено",org)</f>
        <v>ООО "МЕЧЕЛ-ЭНЕРГО"</v>
      </c>
      <c r="B2" s="11" t="str">
        <f>IF(inn="","Не определено",inn)</f>
        <v>7722245108</v>
      </c>
      <c r="G2" s="41"/>
    </row>
    <row r="3" spans="1:9" ht="12.75" customHeight="1">
      <c r="A3" s="10" t="str">
        <f>IF(mo="","Не определено",mo)</f>
        <v>г. Ижевск</v>
      </c>
      <c r="B3" s="11" t="str">
        <f>IF(oktmo="","Не определено",oktmo)</f>
        <v>94701000</v>
      </c>
      <c r="D3" s="12"/>
      <c r="E3" s="13"/>
      <c r="F3" s="14"/>
      <c r="G3" s="381" t="e">
        <f>version</f>
        <v>#NAME?</v>
      </c>
      <c r="H3" s="381"/>
      <c r="I3" s="195"/>
    </row>
    <row r="4" spans="1:9" ht="30" customHeight="1">
      <c r="A4" s="10" t="str">
        <f>IF(fil="","Не определено",fil)</f>
        <v>Не определено</v>
      </c>
      <c r="B4" s="11" t="str">
        <f>IF(kpp="","Не определено",kpp)</f>
        <v>183232001</v>
      </c>
      <c r="D4" s="16"/>
      <c r="E4" s="382" t="s">
        <v>215</v>
      </c>
      <c r="F4" s="383"/>
      <c r="G4" s="384"/>
      <c r="H4" s="17"/>
      <c r="I4" s="196"/>
    </row>
    <row r="5" spans="4:9" ht="12" thickBot="1">
      <c r="D5" s="16"/>
      <c r="E5" s="17"/>
      <c r="F5" s="17"/>
      <c r="G5" s="18"/>
      <c r="H5" s="17"/>
      <c r="I5" s="196"/>
    </row>
    <row r="6" spans="4:9" ht="16.5" customHeight="1">
      <c r="D6" s="16"/>
      <c r="E6" s="385" t="s">
        <v>214</v>
      </c>
      <c r="F6" s="386"/>
      <c r="G6" s="19"/>
      <c r="H6" s="17"/>
      <c r="I6" s="196"/>
    </row>
    <row r="7" spans="1:9" ht="24.75" customHeight="1" thickBot="1">
      <c r="A7" s="66"/>
      <c r="D7" s="16"/>
      <c r="E7" s="387" t="s">
        <v>170</v>
      </c>
      <c r="F7" s="388"/>
      <c r="G7" s="18"/>
      <c r="H7" s="17"/>
      <c r="I7" s="196"/>
    </row>
    <row r="8" spans="1:9" ht="12" customHeight="1" thickBot="1">
      <c r="A8" s="66"/>
      <c r="D8" s="20"/>
      <c r="E8" s="21"/>
      <c r="F8" s="42"/>
      <c r="G8" s="27"/>
      <c r="H8" s="42"/>
      <c r="I8" s="196"/>
    </row>
    <row r="9" spans="4:9" ht="30" customHeight="1" thickBot="1">
      <c r="D9" s="20"/>
      <c r="E9" s="52" t="s">
        <v>216</v>
      </c>
      <c r="F9" s="22" t="s">
        <v>15</v>
      </c>
      <c r="G9" s="193" t="s">
        <v>217</v>
      </c>
      <c r="H9" s="216" t="s">
        <v>510</v>
      </c>
      <c r="I9" s="196"/>
    </row>
    <row r="10" spans="4:9" ht="12" customHeight="1" thickBot="1">
      <c r="D10" s="20"/>
      <c r="E10" s="23"/>
      <c r="F10" s="17"/>
      <c r="G10" s="24"/>
      <c r="H10" s="194"/>
      <c r="I10" s="196"/>
    </row>
    <row r="11" spans="1:9" ht="37.5" customHeight="1" thickBot="1">
      <c r="A11" s="10" t="s">
        <v>92</v>
      </c>
      <c r="B11" s="11" t="s">
        <v>176</v>
      </c>
      <c r="D11" s="20"/>
      <c r="E11" s="52" t="s">
        <v>177</v>
      </c>
      <c r="F11" s="43" t="s">
        <v>159</v>
      </c>
      <c r="G11" s="193" t="s">
        <v>218</v>
      </c>
      <c r="H11" s="216" t="s">
        <v>497</v>
      </c>
      <c r="I11" s="196"/>
    </row>
    <row r="12" spans="1:9" ht="12" customHeight="1" thickBot="1">
      <c r="A12" s="10">
        <v>132</v>
      </c>
      <c r="D12" s="20"/>
      <c r="E12" s="23"/>
      <c r="F12" s="24"/>
      <c r="G12" s="24"/>
      <c r="H12" s="194"/>
      <c r="I12" s="196"/>
    </row>
    <row r="13" spans="4:10" ht="32.25" customHeight="1" thickBot="1">
      <c r="D13" s="20"/>
      <c r="E13" s="53" t="s">
        <v>499</v>
      </c>
      <c r="F13" s="389" t="s">
        <v>498</v>
      </c>
      <c r="G13" s="390"/>
      <c r="H13" s="194"/>
      <c r="I13" s="196"/>
      <c r="J13" s="38"/>
    </row>
    <row r="14" spans="4:9" ht="15" customHeight="1" hidden="1">
      <c r="D14" s="20"/>
      <c r="E14" s="25"/>
      <c r="F14" s="26"/>
      <c r="G14" s="24"/>
      <c r="H14" s="194"/>
      <c r="I14" s="196"/>
    </row>
    <row r="15" spans="4:9" ht="24.75" customHeight="1" hidden="1" thickBot="1">
      <c r="D15" s="20"/>
      <c r="E15" s="53" t="s">
        <v>178</v>
      </c>
      <c r="F15" s="391"/>
      <c r="G15" s="392"/>
      <c r="H15" s="194" t="s">
        <v>25</v>
      </c>
      <c r="I15" s="196"/>
    </row>
    <row r="16" spans="4:9" ht="12" customHeight="1" thickBot="1">
      <c r="D16" s="20"/>
      <c r="E16" s="25"/>
      <c r="F16" s="26"/>
      <c r="G16" s="24"/>
      <c r="H16" s="194"/>
      <c r="I16" s="196"/>
    </row>
    <row r="17" spans="4:9" ht="19.5" customHeight="1">
      <c r="D17" s="20"/>
      <c r="E17" s="54" t="s">
        <v>502</v>
      </c>
      <c r="F17" s="58" t="s">
        <v>504</v>
      </c>
      <c r="G17" s="27"/>
      <c r="H17" s="264" t="s">
        <v>76</v>
      </c>
      <c r="I17" s="196"/>
    </row>
    <row r="18" spans="4:9" ht="19.5" customHeight="1" thickBot="1">
      <c r="D18" s="20"/>
      <c r="E18" s="55" t="s">
        <v>503</v>
      </c>
      <c r="F18" s="59" t="s">
        <v>505</v>
      </c>
      <c r="G18" s="28"/>
      <c r="H18" s="265" t="s">
        <v>351</v>
      </c>
      <c r="I18" s="196"/>
    </row>
    <row r="19" spans="4:9" ht="12" customHeight="1" thickBot="1">
      <c r="D19" s="20"/>
      <c r="E19" s="23"/>
      <c r="F19" s="17"/>
      <c r="G19" s="24"/>
      <c r="H19" s="194"/>
      <c r="I19" s="196"/>
    </row>
    <row r="20" spans="4:9" ht="24.75" customHeight="1">
      <c r="D20" s="20"/>
      <c r="E20" s="56" t="s">
        <v>35</v>
      </c>
      <c r="F20" s="377" t="s">
        <v>33</v>
      </c>
      <c r="G20" s="378"/>
      <c r="H20" s="264" t="s">
        <v>484</v>
      </c>
      <c r="I20" s="196"/>
    </row>
    <row r="21" spans="4:9" ht="24" customHeight="1" thickBot="1">
      <c r="D21" s="20"/>
      <c r="E21" s="268" t="s">
        <v>483</v>
      </c>
      <c r="F21" s="379" t="s">
        <v>506</v>
      </c>
      <c r="G21" s="380"/>
      <c r="H21" s="265" t="s">
        <v>202</v>
      </c>
      <c r="I21" s="196"/>
    </row>
    <row r="22" spans="3:17" ht="39.75" customHeight="1">
      <c r="C22" s="47"/>
      <c r="D22" s="20"/>
      <c r="E22" s="269" t="s">
        <v>500</v>
      </c>
      <c r="F22" s="270" t="s">
        <v>9</v>
      </c>
      <c r="G22" s="271" t="s">
        <v>511</v>
      </c>
      <c r="H22" s="17"/>
      <c r="I22" s="196"/>
      <c r="O22" s="48"/>
      <c r="P22" s="48"/>
      <c r="Q22" s="49"/>
    </row>
    <row r="23" spans="4:9" ht="24.75" customHeight="1">
      <c r="D23" s="20"/>
      <c r="E23" s="375" t="s">
        <v>501</v>
      </c>
      <c r="F23" s="45" t="s">
        <v>93</v>
      </c>
      <c r="G23" s="51" t="s">
        <v>512</v>
      </c>
      <c r="H23" s="17" t="s">
        <v>179</v>
      </c>
      <c r="I23" s="196"/>
    </row>
    <row r="24" spans="4:9" ht="24.75" customHeight="1" thickBot="1">
      <c r="D24" s="20"/>
      <c r="E24" s="376"/>
      <c r="F24" s="57" t="s">
        <v>130</v>
      </c>
      <c r="G24" s="60" t="s">
        <v>515</v>
      </c>
      <c r="H24" s="194"/>
      <c r="I24" s="196"/>
    </row>
    <row r="25" spans="4:9" ht="12" customHeight="1" thickBot="1">
      <c r="D25" s="20"/>
      <c r="E25" s="23"/>
      <c r="F25" s="17"/>
      <c r="G25" s="24"/>
      <c r="H25" s="194"/>
      <c r="I25" s="196"/>
    </row>
    <row r="26" spans="1:9" ht="27" customHeight="1">
      <c r="A26" s="29" t="s">
        <v>94</v>
      </c>
      <c r="B26" s="11" t="s">
        <v>181</v>
      </c>
      <c r="D26" s="16"/>
      <c r="E26" s="395" t="s">
        <v>181</v>
      </c>
      <c r="F26" s="396"/>
      <c r="G26" s="62" t="s">
        <v>507</v>
      </c>
      <c r="H26" s="17"/>
      <c r="I26" s="196"/>
    </row>
    <row r="27" spans="1:9" ht="27" customHeight="1">
      <c r="A27" s="29" t="s">
        <v>95</v>
      </c>
      <c r="B27" s="11" t="s">
        <v>125</v>
      </c>
      <c r="D27" s="16"/>
      <c r="E27" s="397" t="s">
        <v>125</v>
      </c>
      <c r="F27" s="398"/>
      <c r="G27" s="63" t="s">
        <v>508</v>
      </c>
      <c r="H27" s="17"/>
      <c r="I27" s="196"/>
    </row>
    <row r="28" spans="1:9" ht="21" customHeight="1">
      <c r="A28" s="29" t="s">
        <v>96</v>
      </c>
      <c r="B28" s="11" t="s">
        <v>183</v>
      </c>
      <c r="D28" s="16"/>
      <c r="E28" s="375" t="s">
        <v>184</v>
      </c>
      <c r="F28" s="44" t="s">
        <v>185</v>
      </c>
      <c r="G28" s="63" t="s">
        <v>519</v>
      </c>
      <c r="H28" s="17"/>
      <c r="I28" s="196"/>
    </row>
    <row r="29" spans="1:9" ht="21" customHeight="1">
      <c r="A29" s="29" t="s">
        <v>97</v>
      </c>
      <c r="B29" s="11" t="s">
        <v>186</v>
      </c>
      <c r="D29" s="16"/>
      <c r="E29" s="375"/>
      <c r="F29" s="44" t="s">
        <v>187</v>
      </c>
      <c r="G29" s="63"/>
      <c r="H29" s="17"/>
      <c r="I29" s="196"/>
    </row>
    <row r="30" spans="1:9" ht="21" customHeight="1">
      <c r="A30" s="29" t="s">
        <v>98</v>
      </c>
      <c r="B30" s="11" t="s">
        <v>188</v>
      </c>
      <c r="D30" s="16"/>
      <c r="E30" s="375" t="s">
        <v>189</v>
      </c>
      <c r="F30" s="44" t="s">
        <v>185</v>
      </c>
      <c r="G30" s="63" t="s">
        <v>509</v>
      </c>
      <c r="H30" s="17"/>
      <c r="I30" s="196"/>
    </row>
    <row r="31" spans="1:9" ht="21" customHeight="1">
      <c r="A31" s="29" t="s">
        <v>99</v>
      </c>
      <c r="B31" s="11" t="s">
        <v>190</v>
      </c>
      <c r="D31" s="16"/>
      <c r="E31" s="375"/>
      <c r="F31" s="44" t="s">
        <v>187</v>
      </c>
      <c r="G31" s="63"/>
      <c r="H31" s="17"/>
      <c r="I31" s="196"/>
    </row>
    <row r="32" spans="1:9" ht="21" customHeight="1">
      <c r="A32" s="29" t="s">
        <v>180</v>
      </c>
      <c r="B32" s="30" t="s">
        <v>191</v>
      </c>
      <c r="D32" s="31"/>
      <c r="E32" s="393" t="s">
        <v>192</v>
      </c>
      <c r="F32" s="32" t="s">
        <v>185</v>
      </c>
      <c r="G32" s="64"/>
      <c r="H32" s="198"/>
      <c r="I32" s="196"/>
    </row>
    <row r="33" spans="1:9" ht="21" customHeight="1">
      <c r="A33" s="29" t="s">
        <v>182</v>
      </c>
      <c r="B33" s="30" t="s">
        <v>193</v>
      </c>
      <c r="D33" s="31"/>
      <c r="E33" s="393"/>
      <c r="F33" s="32" t="s">
        <v>194</v>
      </c>
      <c r="G33" s="64"/>
      <c r="H33" s="198"/>
      <c r="I33" s="196"/>
    </row>
    <row r="34" spans="1:9" ht="21" customHeight="1">
      <c r="A34" s="29" t="s">
        <v>100</v>
      </c>
      <c r="B34" s="30" t="s">
        <v>195</v>
      </c>
      <c r="D34" s="31"/>
      <c r="E34" s="393"/>
      <c r="F34" s="32" t="s">
        <v>187</v>
      </c>
      <c r="G34" s="64"/>
      <c r="H34" s="198"/>
      <c r="I34" s="196"/>
    </row>
    <row r="35" spans="1:9" ht="21" customHeight="1" thickBot="1">
      <c r="A35" s="29" t="s">
        <v>101</v>
      </c>
      <c r="B35" s="30" t="s">
        <v>196</v>
      </c>
      <c r="D35" s="31"/>
      <c r="E35" s="394"/>
      <c r="F35" s="50" t="s">
        <v>197</v>
      </c>
      <c r="G35" s="65"/>
      <c r="H35" s="198"/>
      <c r="I35" s="196"/>
    </row>
    <row r="36" spans="4:9" ht="11.25">
      <c r="D36" s="33"/>
      <c r="E36" s="34"/>
      <c r="F36" s="34"/>
      <c r="G36" s="35"/>
      <c r="H36" s="34"/>
      <c r="I36" s="197"/>
    </row>
    <row r="42" ht="11.25">
      <c r="G42" s="36"/>
    </row>
    <row r="49" ht="11.25">
      <c r="Z49" s="38"/>
    </row>
    <row r="50" ht="11.25">
      <c r="Z50" s="38"/>
    </row>
    <row r="51" ht="11.25">
      <c r="Z51" s="38"/>
    </row>
    <row r="52" ht="11.25">
      <c r="Z52" s="38"/>
    </row>
    <row r="53" ht="11.25">
      <c r="Z53" s="38"/>
    </row>
    <row r="54" ht="11.25">
      <c r="Z54" s="38"/>
    </row>
    <row r="55" ht="11.25">
      <c r="Z55" s="38"/>
    </row>
    <row r="56" ht="11.25">
      <c r="Z56" s="38"/>
    </row>
  </sheetData>
  <sheetProtection password="FA9C" sheet="1" objects="1" scenarios="1" formatColumns="0" formatRows="0"/>
  <mergeCells count="14">
    <mergeCell ref="E32:E35"/>
    <mergeCell ref="E26:F26"/>
    <mergeCell ref="E28:E29"/>
    <mergeCell ref="E30:E31"/>
    <mergeCell ref="E27:F27"/>
    <mergeCell ref="E23:E24"/>
    <mergeCell ref="F20:G20"/>
    <mergeCell ref="F21:G21"/>
    <mergeCell ref="G3:H3"/>
    <mergeCell ref="E4:G4"/>
    <mergeCell ref="E6:F6"/>
    <mergeCell ref="E7:F7"/>
    <mergeCell ref="F13:G13"/>
    <mergeCell ref="F15:G15"/>
  </mergeCells>
  <dataValidations count="12">
    <dataValidation type="textLength" allowBlank="1" showInputMessage="1" showErrorMessage="1" promptTitle="Ввод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Title="Ввод" prompt="9 символов" sqref="F18">
      <formula1>9</formula1>
    </dataValidation>
    <dataValidation type="textLength" allowBlank="1" showInputMessage="1" showErrorMessage="1" promptTitle="Ввод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promptTitle="Ввод" prompt="Необходимо выбрать значение из списка" sqref="F20:G20">
      <formula1>kind_of_activity</formula1>
    </dataValidation>
    <dataValidation type="list" allowBlank="1" showInputMessage="1" showErrorMessage="1" sqref="H9">
      <formula1>"I квартал,II квартал,III квартал,IV квартал,Год"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type="list" allowBlank="1" showInputMessage="1" showErrorMessage="1" promptTitle="Ввод" prompt="Необходимо выбрать значение из списка" sqref="F21:G21">
      <formula1>"Отчетность представлена без НДС,Отчетность представлена с учетом освобождения от НДС"</formula1>
    </dataValidation>
    <dataValidation type="list" allowBlank="1" showInputMessage="1" showErrorMessage="1" promptTitle="Ввод" prompt="Необходимо выбрать значение из списка" sqref="H21">
      <formula1>"руб./Гкал,руб./Гкал/ч/мес"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403">
    <tabColor indexed="23"/>
  </sheetPr>
  <dimension ref="A1:A1"/>
  <sheetViews>
    <sheetView zoomScalePageLayoutView="0" workbookViewId="0" topLeftCell="A1">
      <selection activeCell="J29" sqref="J2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404">
    <tabColor indexed="23"/>
  </sheetPr>
  <dimension ref="A1:A1"/>
  <sheetViews>
    <sheetView zoomScalePageLayoutView="0" workbookViewId="0" topLeftCell="A1">
      <selection activeCell="K31" sqref="K3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9"/>
  <sheetViews>
    <sheetView zoomScalePageLayoutView="0" workbookViewId="0" topLeftCell="A1">
      <selection activeCell="C21" sqref="C21"/>
    </sheetView>
  </sheetViews>
  <sheetFormatPr defaultColWidth="9.00390625" defaultRowHeight="12.75"/>
  <cols>
    <col min="1" max="1" width="5.75390625" style="78" customWidth="1"/>
    <col min="2" max="2" width="25.75390625" style="84" customWidth="1"/>
    <col min="3" max="3" width="100.75390625" style="84" customWidth="1"/>
    <col min="4" max="4" width="15.875" style="85" bestFit="1" customWidth="1"/>
    <col min="5" max="16384" width="9.125" style="78" customWidth="1"/>
  </cols>
  <sheetData>
    <row r="1" spans="2:3" ht="12" thickBot="1">
      <c r="B1" s="79"/>
      <c r="C1" s="78"/>
    </row>
    <row r="2" spans="1:5" ht="12" thickBot="1">
      <c r="A2" s="80"/>
      <c r="B2" s="81" t="s">
        <v>322</v>
      </c>
      <c r="C2" s="82" t="s">
        <v>323</v>
      </c>
      <c r="D2" s="83" t="s">
        <v>127</v>
      </c>
      <c r="E2" s="80"/>
    </row>
    <row r="3" spans="1:5" ht="34.5" customHeight="1">
      <c r="A3" s="80"/>
      <c r="B3" s="146" t="s">
        <v>222</v>
      </c>
      <c r="C3" s="147" t="str">
        <f>'ТС цены'!$E$10</f>
        <v>Информация о ценах (тарифах) на регулируемые товары и услуги и надбавках к этим ценам (тарифам)</v>
      </c>
      <c r="D3" s="148" t="s">
        <v>324</v>
      </c>
      <c r="E3" s="80"/>
    </row>
    <row r="4" spans="1:5" ht="34.5" customHeight="1">
      <c r="A4" s="80"/>
      <c r="B4" s="90" t="s">
        <v>205</v>
      </c>
      <c r="C4" s="149" t="str">
        <f>'ТС цены (2)'!E10</f>
        <v>Информация о ценах (тарифах) на регулируемые товары и услуги и надбавках к этим ценам (тарифам)</v>
      </c>
      <c r="D4" s="150" t="s">
        <v>324</v>
      </c>
      <c r="E4" s="80"/>
    </row>
    <row r="5" spans="1:5" ht="34.5" customHeight="1">
      <c r="A5" s="80"/>
      <c r="B5" s="151" t="s">
        <v>223</v>
      </c>
      <c r="C5" s="152" t="str">
        <f>'ТС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5" s="150" t="s">
        <v>324</v>
      </c>
      <c r="E5" s="80"/>
    </row>
    <row r="6" spans="2:4" ht="34.5" customHeight="1">
      <c r="B6" s="90" t="s">
        <v>224</v>
      </c>
      <c r="C6" s="149" t="str">
        <f>'ТС инвестиции'!$E$10</f>
        <v>Информация об инвестиционных программах и отчетах об их реализации</v>
      </c>
      <c r="D6" s="150" t="s">
        <v>324</v>
      </c>
    </row>
    <row r="7" spans="1:5" ht="34.5" customHeight="1">
      <c r="A7" s="80"/>
      <c r="B7" s="151" t="s">
        <v>225</v>
      </c>
      <c r="C7" s="152" t="str">
        <f>'ТС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v>
      </c>
      <c r="D7" s="150" t="s">
        <v>324</v>
      </c>
      <c r="E7" s="80"/>
    </row>
    <row r="8" spans="1:5" ht="34.5" customHeight="1">
      <c r="A8" s="80"/>
      <c r="B8" s="90" t="s">
        <v>226</v>
      </c>
      <c r="C8" s="149" t="str">
        <f>'ТС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8" s="150" t="s">
        <v>324</v>
      </c>
      <c r="E8" s="80"/>
    </row>
    <row r="9" spans="1:5" ht="34.5" customHeight="1" thickBot="1">
      <c r="A9" s="80"/>
      <c r="B9" s="153" t="s">
        <v>206</v>
      </c>
      <c r="C9" s="348" t="str">
        <f>'Ссылки на публикации'!E10</f>
        <v>Ссылки на публикации в других источниках</v>
      </c>
      <c r="D9" s="154" t="s">
        <v>324</v>
      </c>
      <c r="E9" s="80"/>
    </row>
    <row r="10" spans="1:5" ht="24" customHeight="1">
      <c r="A10" s="80"/>
      <c r="B10" s="91"/>
      <c r="C10" s="91"/>
      <c r="D10" s="92"/>
      <c r="E10" s="80"/>
    </row>
    <row r="11" spans="1:5" ht="24" customHeight="1">
      <c r="A11" s="80"/>
      <c r="B11" s="91"/>
      <c r="C11" s="91"/>
      <c r="D11" s="92"/>
      <c r="E11" s="80"/>
    </row>
    <row r="12" spans="1:5" ht="24" customHeight="1">
      <c r="A12" s="80"/>
      <c r="B12" s="91"/>
      <c r="C12" s="91"/>
      <c r="D12" s="92"/>
      <c r="E12" s="80"/>
    </row>
    <row r="13" spans="1:5" ht="24" customHeight="1">
      <c r="A13" s="80"/>
      <c r="B13" s="91"/>
      <c r="C13" s="91"/>
      <c r="D13" s="92"/>
      <c r="E13" s="80"/>
    </row>
    <row r="14" spans="1:5" ht="24" customHeight="1">
      <c r="A14" s="80"/>
      <c r="B14" s="91"/>
      <c r="C14" s="91"/>
      <c r="D14" s="92"/>
      <c r="E14" s="80"/>
    </row>
    <row r="15" spans="1:5" ht="24" customHeight="1">
      <c r="A15" s="80"/>
      <c r="B15" s="91"/>
      <c r="C15" s="91"/>
      <c r="D15" s="92"/>
      <c r="E15" s="80"/>
    </row>
    <row r="16" spans="2:4" ht="24" customHeight="1">
      <c r="B16" s="91"/>
      <c r="C16" s="91"/>
      <c r="D16" s="92"/>
    </row>
    <row r="17" spans="1:5" ht="24" customHeight="1">
      <c r="A17" s="80"/>
      <c r="B17" s="91"/>
      <c r="C17" s="91"/>
      <c r="D17" s="92"/>
      <c r="E17" s="80"/>
    </row>
    <row r="18" spans="2:4" ht="24" customHeight="1">
      <c r="B18" s="91"/>
      <c r="C18" s="91"/>
      <c r="D18" s="92"/>
    </row>
    <row r="19" spans="2:4" ht="24" customHeight="1">
      <c r="B19" s="91"/>
      <c r="C19" s="91"/>
      <c r="D19" s="92"/>
    </row>
    <row r="20" spans="2:4" ht="24" customHeight="1">
      <c r="B20" s="91"/>
      <c r="C20" s="91"/>
      <c r="D20" s="92"/>
    </row>
    <row r="21" spans="2:4" ht="24" customHeight="1">
      <c r="B21" s="91"/>
      <c r="C21" s="91"/>
      <c r="D21" s="92"/>
    </row>
    <row r="22" spans="2:4" ht="24" customHeight="1">
      <c r="B22" s="91"/>
      <c r="C22" s="91"/>
      <c r="D22" s="92"/>
    </row>
    <row r="23" spans="2:4" ht="24" customHeight="1">
      <c r="B23" s="91"/>
      <c r="C23" s="91"/>
      <c r="D23" s="92"/>
    </row>
    <row r="24" spans="2:4" ht="24" customHeight="1">
      <c r="B24" s="91"/>
      <c r="C24" s="91"/>
      <c r="D24" s="92"/>
    </row>
    <row r="25" spans="2:4" ht="24" customHeight="1">
      <c r="B25" s="91"/>
      <c r="C25" s="91"/>
      <c r="D25" s="92"/>
    </row>
    <row r="26" spans="2:4" ht="24" customHeight="1">
      <c r="B26" s="91"/>
      <c r="C26" s="91"/>
      <c r="D26" s="92"/>
    </row>
    <row r="27" spans="2:4" ht="24" customHeight="1">
      <c r="B27" s="91"/>
      <c r="C27" s="91"/>
      <c r="D27" s="92"/>
    </row>
    <row r="28" spans="2:4" ht="24" customHeight="1">
      <c r="B28" s="91"/>
      <c r="C28" s="91"/>
      <c r="D28" s="92"/>
    </row>
    <row r="29" spans="2:4" ht="24" customHeight="1">
      <c r="B29" s="91"/>
      <c r="C29" s="91"/>
      <c r="D29" s="92"/>
    </row>
    <row r="30" spans="2:4" ht="24" customHeight="1">
      <c r="B30" s="91"/>
      <c r="C30" s="91"/>
      <c r="D30" s="92"/>
    </row>
    <row r="31" spans="2:4" ht="24" customHeight="1">
      <c r="B31" s="91"/>
      <c r="C31" s="91"/>
      <c r="D31" s="92"/>
    </row>
    <row r="32" spans="2:4" ht="24" customHeight="1">
      <c r="B32" s="91"/>
      <c r="C32" s="91"/>
      <c r="D32" s="92"/>
    </row>
    <row r="33" spans="2:4" ht="24" customHeight="1">
      <c r="B33" s="91"/>
      <c r="C33" s="91"/>
      <c r="D33" s="92"/>
    </row>
    <row r="34" spans="2:4" ht="24" customHeight="1">
      <c r="B34" s="91"/>
      <c r="C34" s="91"/>
      <c r="D34" s="92"/>
    </row>
    <row r="35" spans="2:4" ht="24" customHeight="1">
      <c r="B35" s="91"/>
      <c r="C35" s="91"/>
      <c r="D35" s="92"/>
    </row>
    <row r="36" spans="2:4" ht="24" customHeight="1">
      <c r="B36" s="91"/>
      <c r="C36" s="91"/>
      <c r="D36" s="92"/>
    </row>
    <row r="37" spans="2:4" ht="24" customHeight="1">
      <c r="B37" s="91"/>
      <c r="C37" s="91"/>
      <c r="D37" s="92"/>
    </row>
    <row r="38" spans="2:4" ht="24" customHeight="1">
      <c r="B38" s="91"/>
      <c r="C38" s="91"/>
      <c r="D38" s="92"/>
    </row>
    <row r="39" spans="2:3" ht="24" customHeight="1">
      <c r="B39" s="78"/>
      <c r="C39" s="78"/>
    </row>
  </sheetData>
  <sheetProtection password="FA9C" sheet="1" objects="1" scenarios="1" formatColumns="0" formatRows="0"/>
  <hyperlinks>
    <hyperlink ref="D3" location="'ТС цены'!A1" tooltip="Нажмите для перехода на лист" display="Перейти на лист"/>
    <hyperlink ref="D5" location="'ТС характеристики'!A1" tooltip="Нажмите для перехода на лист" display="Перейти на лист"/>
    <hyperlink ref="D6" location="'ТС инвестиции'!A1" tooltip="Нажмите для перехода на лист" display="Перейти на лист"/>
    <hyperlink ref="D7" location="'ТС доступ'!A1" tooltip="Нажмите для перехода на лист" display="Перейти на лист"/>
    <hyperlink ref="D8" location="'ТС показатели'!A1" tooltip="Нажмите для перехода на лист" display="Перейти на лист"/>
    <hyperlink ref="D4" location="'ТС цены (2)'!A1" tooltip="Нажмите для перехода на лист" display="Перейти на лист"/>
    <hyperlink ref="D9" location="'Ссылки на публикаци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A8:AJ33"/>
  <sheetViews>
    <sheetView zoomScalePageLayoutView="0" workbookViewId="0" topLeftCell="G7">
      <selection activeCell="U16" sqref="U16"/>
    </sheetView>
  </sheetViews>
  <sheetFormatPr defaultColWidth="9.00390625" defaultRowHeight="12.75"/>
  <cols>
    <col min="1" max="2" width="9.125" style="91" hidden="1" customWidth="1"/>
    <col min="3" max="3" width="2.75390625" style="91" customWidth="1"/>
    <col min="4" max="4" width="24.125" style="91" customWidth="1"/>
    <col min="5" max="5" width="6.875" style="91" customWidth="1"/>
    <col min="6" max="6" width="50.75390625" style="91" customWidth="1"/>
    <col min="7" max="7" width="22.125" style="91" customWidth="1"/>
    <col min="8" max="8" width="20.75390625" style="91" customWidth="1"/>
    <col min="9" max="10" width="20.75390625" style="91" hidden="1" customWidth="1"/>
    <col min="11" max="11" width="21.75390625" style="91" customWidth="1"/>
    <col min="12" max="13" width="25.125" style="91" hidden="1" customWidth="1"/>
    <col min="14" max="14" width="19.875" style="91" customWidth="1"/>
    <col min="15" max="16" width="24.25390625" style="91" hidden="1" customWidth="1"/>
    <col min="17" max="17" width="19.375" style="91" customWidth="1"/>
    <col min="18" max="18" width="23.25390625" style="91" hidden="1" customWidth="1"/>
    <col min="19" max="19" width="23.75390625" style="91" hidden="1" customWidth="1"/>
    <col min="20" max="20" width="12.625" style="91" customWidth="1"/>
    <col min="21" max="21" width="20.625" style="91" customWidth="1"/>
    <col min="22" max="22" width="18.875" style="91" customWidth="1"/>
    <col min="23" max="23" width="30.00390625" style="91" customWidth="1"/>
    <col min="24" max="24" width="18.625" style="91" customWidth="1"/>
    <col min="25" max="25" width="3.125" style="91" customWidth="1"/>
    <col min="26" max="16384" width="9.125" style="91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25" ht="11.25">
      <c r="D8" s="93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5"/>
      <c r="Q8" s="94"/>
      <c r="R8" s="94"/>
      <c r="S8" s="94"/>
      <c r="T8" s="94"/>
      <c r="U8" s="94"/>
      <c r="V8" s="94"/>
      <c r="W8" s="94"/>
      <c r="X8" s="94"/>
      <c r="Y8" s="95"/>
    </row>
    <row r="9" spans="4:36" ht="12.75" customHeight="1">
      <c r="D9" s="96"/>
      <c r="E9" s="97"/>
      <c r="F9" s="204" t="s">
        <v>325</v>
      </c>
      <c r="G9" s="204"/>
      <c r="H9" s="204"/>
      <c r="I9" s="204"/>
      <c r="J9" s="204"/>
      <c r="K9" s="204"/>
      <c r="L9" s="204"/>
      <c r="M9" s="279"/>
      <c r="N9" s="279"/>
      <c r="O9" s="97"/>
      <c r="P9" s="98"/>
      <c r="Q9" s="97"/>
      <c r="R9" s="97"/>
      <c r="S9" s="97"/>
      <c r="T9" s="97"/>
      <c r="U9" s="97"/>
      <c r="V9" s="97"/>
      <c r="W9" s="97"/>
      <c r="X9" s="97"/>
      <c r="Y9" s="276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</row>
    <row r="10" spans="3:32" ht="30.75" customHeight="1">
      <c r="C10" s="101"/>
      <c r="D10" s="102"/>
      <c r="E10" s="405" t="s">
        <v>349</v>
      </c>
      <c r="F10" s="406"/>
      <c r="G10" s="406"/>
      <c r="H10" s="406"/>
      <c r="I10" s="406"/>
      <c r="J10" s="406"/>
      <c r="K10" s="406"/>
      <c r="L10" s="406"/>
      <c r="M10" s="406"/>
      <c r="N10" s="406"/>
      <c r="O10" s="406"/>
      <c r="P10" s="406"/>
      <c r="Q10" s="406"/>
      <c r="R10" s="406"/>
      <c r="S10" s="406"/>
      <c r="T10" s="406"/>
      <c r="U10" s="406"/>
      <c r="V10" s="406"/>
      <c r="W10" s="406"/>
      <c r="X10" s="407"/>
      <c r="Y10" s="277"/>
      <c r="Z10" s="105"/>
      <c r="AA10" s="105"/>
      <c r="AB10" s="105"/>
      <c r="AC10" s="105"/>
      <c r="AD10" s="105"/>
      <c r="AE10" s="105"/>
      <c r="AF10" s="105"/>
    </row>
    <row r="11" spans="3:32" ht="12.75" customHeight="1" thickBot="1">
      <c r="C11" s="101"/>
      <c r="D11" s="102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278"/>
      <c r="P11" s="98"/>
      <c r="Q11" s="97"/>
      <c r="R11" s="97"/>
      <c r="S11" s="97"/>
      <c r="T11" s="97"/>
      <c r="U11" s="97"/>
      <c r="V11" s="97"/>
      <c r="W11" s="97"/>
      <c r="X11" s="97"/>
      <c r="Y11" s="277"/>
      <c r="Z11" s="105"/>
      <c r="AA11" s="105"/>
      <c r="AB11" s="105"/>
      <c r="AC11" s="105"/>
      <c r="AD11" s="105"/>
      <c r="AE11" s="105"/>
      <c r="AF11" s="105"/>
    </row>
    <row r="12" spans="1:33" ht="22.5" customHeight="1">
      <c r="A12" s="286"/>
      <c r="B12" s="286"/>
      <c r="C12" s="286"/>
      <c r="D12" s="287"/>
      <c r="E12" s="410" t="s">
        <v>26</v>
      </c>
      <c r="F12" s="422" t="s">
        <v>1</v>
      </c>
      <c r="G12" s="423"/>
      <c r="H12" s="414" t="s">
        <v>456</v>
      </c>
      <c r="I12" s="420"/>
      <c r="J12" s="421"/>
      <c r="K12" s="413" t="s">
        <v>457</v>
      </c>
      <c r="L12" s="413"/>
      <c r="M12" s="413"/>
      <c r="N12" s="413" t="s">
        <v>458</v>
      </c>
      <c r="O12" s="413"/>
      <c r="P12" s="413"/>
      <c r="Q12" s="414" t="s">
        <v>459</v>
      </c>
      <c r="R12" s="415"/>
      <c r="S12" s="416"/>
      <c r="T12" s="399" t="s">
        <v>219</v>
      </c>
      <c r="U12" s="399" t="s">
        <v>220</v>
      </c>
      <c r="V12" s="399" t="s">
        <v>199</v>
      </c>
      <c r="W12" s="399" t="s">
        <v>200</v>
      </c>
      <c r="X12" s="402" t="s">
        <v>343</v>
      </c>
      <c r="Y12" s="98"/>
      <c r="Z12" s="105"/>
      <c r="AA12" s="105"/>
      <c r="AB12" s="105"/>
      <c r="AC12" s="105"/>
      <c r="AD12" s="105"/>
      <c r="AE12" s="105"/>
      <c r="AF12" s="105"/>
      <c r="AG12" s="105"/>
    </row>
    <row r="13" spans="1:33" ht="12.75" customHeight="1">
      <c r="A13" s="286"/>
      <c r="B13" s="286"/>
      <c r="C13" s="286"/>
      <c r="D13" s="287"/>
      <c r="E13" s="411"/>
      <c r="F13" s="424"/>
      <c r="G13" s="425"/>
      <c r="H13" s="417" t="s">
        <v>460</v>
      </c>
      <c r="I13" s="417" t="s">
        <v>461</v>
      </c>
      <c r="J13" s="417"/>
      <c r="K13" s="417" t="s">
        <v>460</v>
      </c>
      <c r="L13" s="417" t="s">
        <v>461</v>
      </c>
      <c r="M13" s="417"/>
      <c r="N13" s="417" t="s">
        <v>460</v>
      </c>
      <c r="O13" s="417" t="s">
        <v>461</v>
      </c>
      <c r="P13" s="417"/>
      <c r="Q13" s="417" t="s">
        <v>460</v>
      </c>
      <c r="R13" s="417" t="s">
        <v>461</v>
      </c>
      <c r="S13" s="419"/>
      <c r="T13" s="400"/>
      <c r="U13" s="400"/>
      <c r="V13" s="400"/>
      <c r="W13" s="400"/>
      <c r="X13" s="403"/>
      <c r="Y13" s="98"/>
      <c r="Z13" s="105"/>
      <c r="AA13" s="105"/>
      <c r="AB13" s="105"/>
      <c r="AC13" s="105"/>
      <c r="AD13" s="105"/>
      <c r="AE13" s="105"/>
      <c r="AF13" s="105"/>
      <c r="AG13" s="105"/>
    </row>
    <row r="14" spans="1:33" ht="34.5" thickBot="1">
      <c r="A14" s="286"/>
      <c r="B14" s="286"/>
      <c r="C14" s="286"/>
      <c r="D14" s="287"/>
      <c r="E14" s="412"/>
      <c r="F14" s="424"/>
      <c r="G14" s="425"/>
      <c r="H14" s="418"/>
      <c r="I14" s="354" t="s">
        <v>4</v>
      </c>
      <c r="J14" s="355" t="s">
        <v>3</v>
      </c>
      <c r="K14" s="418"/>
      <c r="L14" s="354" t="s">
        <v>4</v>
      </c>
      <c r="M14" s="355" t="s">
        <v>3</v>
      </c>
      <c r="N14" s="418"/>
      <c r="O14" s="354" t="s">
        <v>4</v>
      </c>
      <c r="P14" s="355" t="s">
        <v>3</v>
      </c>
      <c r="Q14" s="418"/>
      <c r="R14" s="354" t="s">
        <v>4</v>
      </c>
      <c r="S14" s="355" t="s">
        <v>3</v>
      </c>
      <c r="T14" s="401"/>
      <c r="U14" s="401"/>
      <c r="V14" s="401"/>
      <c r="W14" s="401"/>
      <c r="X14" s="404"/>
      <c r="Y14" s="98"/>
      <c r="Z14" s="105"/>
      <c r="AA14" s="105"/>
      <c r="AB14" s="105"/>
      <c r="AC14" s="105"/>
      <c r="AD14" s="105"/>
      <c r="AE14" s="105"/>
      <c r="AF14" s="105"/>
      <c r="AG14" s="105"/>
    </row>
    <row r="15" spans="1:33" ht="12.75" customHeight="1" thickBot="1">
      <c r="A15" s="286"/>
      <c r="B15" s="286"/>
      <c r="C15" s="286"/>
      <c r="D15" s="287"/>
      <c r="E15" s="309">
        <v>1</v>
      </c>
      <c r="F15" s="408">
        <v>2</v>
      </c>
      <c r="G15" s="409"/>
      <c r="H15" s="310">
        <v>3</v>
      </c>
      <c r="I15" s="310">
        <v>4</v>
      </c>
      <c r="J15" s="310">
        <v>5</v>
      </c>
      <c r="K15" s="310">
        <v>6</v>
      </c>
      <c r="L15" s="310">
        <v>7</v>
      </c>
      <c r="M15" s="310">
        <v>8</v>
      </c>
      <c r="N15" s="310">
        <v>9</v>
      </c>
      <c r="O15" s="310">
        <v>10</v>
      </c>
      <c r="P15" s="310">
        <v>11</v>
      </c>
      <c r="Q15" s="310">
        <v>12</v>
      </c>
      <c r="R15" s="310">
        <v>13</v>
      </c>
      <c r="S15" s="310">
        <v>14</v>
      </c>
      <c r="T15" s="310">
        <v>15</v>
      </c>
      <c r="U15" s="310">
        <v>16</v>
      </c>
      <c r="V15" s="310">
        <v>17</v>
      </c>
      <c r="W15" s="310">
        <v>18</v>
      </c>
      <c r="X15" s="311">
        <v>19</v>
      </c>
      <c r="Y15" s="98"/>
      <c r="Z15" s="105"/>
      <c r="AA15" s="105"/>
      <c r="AB15" s="105"/>
      <c r="AC15" s="105"/>
      <c r="AD15" s="105"/>
      <c r="AE15" s="105"/>
      <c r="AF15" s="105"/>
      <c r="AG15" s="105"/>
    </row>
    <row r="16" spans="1:33" ht="27" customHeight="1">
      <c r="A16" s="286"/>
      <c r="B16" s="286"/>
      <c r="C16" s="286"/>
      <c r="D16" s="287"/>
      <c r="E16" s="353" t="s">
        <v>355</v>
      </c>
      <c r="F16" s="428" t="s">
        <v>0</v>
      </c>
      <c r="G16" s="283" t="s">
        <v>452</v>
      </c>
      <c r="H16" s="303"/>
      <c r="I16" s="303"/>
      <c r="J16" s="303"/>
      <c r="K16" s="303">
        <v>700.5</v>
      </c>
      <c r="L16" s="303"/>
      <c r="M16" s="303"/>
      <c r="N16" s="303"/>
      <c r="O16" s="303"/>
      <c r="P16" s="303"/>
      <c r="Q16" s="303">
        <v>700.5</v>
      </c>
      <c r="R16" s="303"/>
      <c r="S16" s="304"/>
      <c r="T16" s="305">
        <v>40521</v>
      </c>
      <c r="U16" s="305"/>
      <c r="V16" s="306" t="s">
        <v>518</v>
      </c>
      <c r="W16" s="307" t="s">
        <v>513</v>
      </c>
      <c r="X16" s="308" t="s">
        <v>514</v>
      </c>
      <c r="Y16" s="98"/>
      <c r="Z16" s="105"/>
      <c r="AA16" s="105"/>
      <c r="AB16" s="105"/>
      <c r="AC16" s="105"/>
      <c r="AD16" s="105"/>
      <c r="AE16" s="105"/>
      <c r="AF16" s="105"/>
      <c r="AG16" s="105"/>
    </row>
    <row r="17" spans="1:33" ht="12.75" customHeight="1">
      <c r="A17" s="286"/>
      <c r="B17" s="286"/>
      <c r="C17" s="286"/>
      <c r="D17" s="287"/>
      <c r="E17" s="288" t="s">
        <v>356</v>
      </c>
      <c r="F17" s="429"/>
      <c r="G17" s="283" t="s">
        <v>453</v>
      </c>
      <c r="H17" s="303"/>
      <c r="I17" s="303"/>
      <c r="J17" s="303"/>
      <c r="K17" s="303"/>
      <c r="L17" s="303"/>
      <c r="M17" s="303"/>
      <c r="N17" s="303"/>
      <c r="O17" s="303"/>
      <c r="P17" s="303"/>
      <c r="Q17" s="303"/>
      <c r="R17" s="303"/>
      <c r="S17" s="304"/>
      <c r="T17" s="305"/>
      <c r="U17" s="305"/>
      <c r="V17" s="306"/>
      <c r="W17" s="307"/>
      <c r="X17" s="308"/>
      <c r="Y17" s="98"/>
      <c r="Z17" s="105"/>
      <c r="AA17" s="105"/>
      <c r="AB17" s="105"/>
      <c r="AC17" s="105"/>
      <c r="AD17" s="105"/>
      <c r="AE17" s="105"/>
      <c r="AF17" s="105"/>
      <c r="AG17" s="105"/>
    </row>
    <row r="18" spans="1:33" ht="12.75" customHeight="1">
      <c r="A18" s="286"/>
      <c r="B18" s="286"/>
      <c r="C18" s="286"/>
      <c r="D18" s="287"/>
      <c r="E18" s="288" t="s">
        <v>357</v>
      </c>
      <c r="F18" s="427" t="s">
        <v>451</v>
      </c>
      <c r="G18" s="283" t="s">
        <v>452</v>
      </c>
      <c r="H18" s="280"/>
      <c r="I18" s="280"/>
      <c r="J18" s="280"/>
      <c r="K18" s="280">
        <f>K16</f>
        <v>700.5</v>
      </c>
      <c r="L18" s="280"/>
      <c r="M18" s="280"/>
      <c r="N18" s="280"/>
      <c r="O18" s="280"/>
      <c r="P18" s="280"/>
      <c r="Q18" s="280">
        <f>Q16</f>
        <v>700.5</v>
      </c>
      <c r="R18" s="280"/>
      <c r="S18" s="281"/>
      <c r="T18" s="201"/>
      <c r="U18" s="201"/>
      <c r="V18" s="202"/>
      <c r="W18" s="203"/>
      <c r="X18" s="200"/>
      <c r="Y18" s="98"/>
      <c r="Z18" s="105"/>
      <c r="AA18" s="105"/>
      <c r="AB18" s="105"/>
      <c r="AC18" s="105"/>
      <c r="AD18" s="105"/>
      <c r="AE18" s="105"/>
      <c r="AF18" s="105"/>
      <c r="AG18" s="105"/>
    </row>
    <row r="19" spans="1:33" ht="12.75" customHeight="1">
      <c r="A19" s="286"/>
      <c r="B19" s="286"/>
      <c r="C19" s="286"/>
      <c r="D19" s="287"/>
      <c r="E19" s="288" t="s">
        <v>358</v>
      </c>
      <c r="F19" s="427"/>
      <c r="G19" s="283" t="s">
        <v>453</v>
      </c>
      <c r="H19" s="280"/>
      <c r="I19" s="280"/>
      <c r="J19" s="280"/>
      <c r="K19" s="280"/>
      <c r="L19" s="280"/>
      <c r="M19" s="280"/>
      <c r="N19" s="280"/>
      <c r="O19" s="280"/>
      <c r="P19" s="280"/>
      <c r="Q19" s="280"/>
      <c r="R19" s="280"/>
      <c r="S19" s="281"/>
      <c r="T19" s="201"/>
      <c r="U19" s="201"/>
      <c r="V19" s="202"/>
      <c r="W19" s="203"/>
      <c r="X19" s="200"/>
      <c r="Y19" s="98"/>
      <c r="Z19" s="105"/>
      <c r="AA19" s="105"/>
      <c r="AB19" s="105"/>
      <c r="AC19" s="105"/>
      <c r="AD19" s="105"/>
      <c r="AE19" s="105"/>
      <c r="AF19" s="105"/>
      <c r="AG19" s="105"/>
    </row>
    <row r="20" spans="1:33" ht="12.75" customHeight="1">
      <c r="A20" s="286"/>
      <c r="B20" s="286"/>
      <c r="C20" s="286"/>
      <c r="D20" s="287"/>
      <c r="E20" s="288" t="s">
        <v>359</v>
      </c>
      <c r="F20" s="427" t="s">
        <v>454</v>
      </c>
      <c r="G20" s="283" t="s">
        <v>452</v>
      </c>
      <c r="H20" s="280"/>
      <c r="I20" s="280"/>
      <c r="J20" s="280"/>
      <c r="K20" s="280"/>
      <c r="L20" s="280"/>
      <c r="M20" s="280"/>
      <c r="N20" s="280"/>
      <c r="O20" s="280"/>
      <c r="P20" s="280"/>
      <c r="Q20" s="280"/>
      <c r="R20" s="280"/>
      <c r="S20" s="281"/>
      <c r="T20" s="201"/>
      <c r="U20" s="201"/>
      <c r="V20" s="202"/>
      <c r="W20" s="203"/>
      <c r="X20" s="200"/>
      <c r="Y20" s="98"/>
      <c r="Z20" s="105"/>
      <c r="AA20" s="105"/>
      <c r="AB20" s="105"/>
      <c r="AC20" s="105"/>
      <c r="AD20" s="105"/>
      <c r="AE20" s="105"/>
      <c r="AF20" s="105"/>
      <c r="AG20" s="105"/>
    </row>
    <row r="21" spans="1:33" ht="12.75" customHeight="1">
      <c r="A21" s="286"/>
      <c r="B21" s="286"/>
      <c r="C21" s="286"/>
      <c r="D21" s="287"/>
      <c r="E21" s="288" t="s">
        <v>360</v>
      </c>
      <c r="F21" s="427"/>
      <c r="G21" s="283" t="s">
        <v>453</v>
      </c>
      <c r="H21" s="280"/>
      <c r="I21" s="280"/>
      <c r="J21" s="280"/>
      <c r="K21" s="280"/>
      <c r="L21" s="280"/>
      <c r="M21" s="280"/>
      <c r="N21" s="280"/>
      <c r="O21" s="280"/>
      <c r="P21" s="280"/>
      <c r="Q21" s="280"/>
      <c r="R21" s="280"/>
      <c r="S21" s="281"/>
      <c r="T21" s="201"/>
      <c r="U21" s="201"/>
      <c r="V21" s="202"/>
      <c r="W21" s="203"/>
      <c r="X21" s="200"/>
      <c r="Y21" s="98"/>
      <c r="Z21" s="105"/>
      <c r="AA21" s="105"/>
      <c r="AB21" s="105"/>
      <c r="AC21" s="105"/>
      <c r="AD21" s="105"/>
      <c r="AE21" s="105"/>
      <c r="AF21" s="105"/>
      <c r="AG21" s="105"/>
    </row>
    <row r="22" spans="1:33" ht="12.75" customHeight="1">
      <c r="A22" s="286"/>
      <c r="B22" s="286"/>
      <c r="C22" s="286"/>
      <c r="D22" s="287"/>
      <c r="E22" s="288" t="s">
        <v>326</v>
      </c>
      <c r="F22" s="426" t="s">
        <v>466</v>
      </c>
      <c r="G22" s="283" t="s">
        <v>452</v>
      </c>
      <c r="H22" s="280"/>
      <c r="I22" s="280"/>
      <c r="J22" s="280"/>
      <c r="K22" s="280"/>
      <c r="L22" s="280"/>
      <c r="M22" s="280"/>
      <c r="N22" s="280"/>
      <c r="O22" s="280"/>
      <c r="P22" s="280"/>
      <c r="Q22" s="280"/>
      <c r="R22" s="280"/>
      <c r="S22" s="281"/>
      <c r="T22" s="201"/>
      <c r="U22" s="201"/>
      <c r="V22" s="202"/>
      <c r="W22" s="203"/>
      <c r="X22" s="200"/>
      <c r="Y22" s="98"/>
      <c r="Z22" s="105"/>
      <c r="AA22" s="105"/>
      <c r="AB22" s="105"/>
      <c r="AC22" s="105"/>
      <c r="AD22" s="105"/>
      <c r="AE22" s="105"/>
      <c r="AF22" s="105"/>
      <c r="AG22" s="105"/>
    </row>
    <row r="23" spans="1:33" ht="12.75" customHeight="1">
      <c r="A23" s="286"/>
      <c r="B23" s="286"/>
      <c r="C23" s="286"/>
      <c r="D23" s="287"/>
      <c r="E23" s="288" t="s">
        <v>47</v>
      </c>
      <c r="F23" s="426"/>
      <c r="G23" s="283" t="s">
        <v>453</v>
      </c>
      <c r="H23" s="280"/>
      <c r="I23" s="280"/>
      <c r="J23" s="280"/>
      <c r="K23" s="280"/>
      <c r="L23" s="280"/>
      <c r="M23" s="280"/>
      <c r="N23" s="280"/>
      <c r="O23" s="280"/>
      <c r="P23" s="280"/>
      <c r="Q23" s="280"/>
      <c r="R23" s="280"/>
      <c r="S23" s="281"/>
      <c r="T23" s="201"/>
      <c r="U23" s="201"/>
      <c r="V23" s="202"/>
      <c r="W23" s="203"/>
      <c r="X23" s="200"/>
      <c r="Y23" s="98"/>
      <c r="Z23" s="105"/>
      <c r="AA23" s="105"/>
      <c r="AB23" s="105"/>
      <c r="AC23" s="105"/>
      <c r="AD23" s="105"/>
      <c r="AE23" s="105"/>
      <c r="AF23" s="105"/>
      <c r="AG23" s="105"/>
    </row>
    <row r="24" spans="1:33" ht="12.75" customHeight="1">
      <c r="A24" s="286"/>
      <c r="B24" s="286"/>
      <c r="C24" s="286"/>
      <c r="D24" s="287"/>
      <c r="E24" s="288" t="s">
        <v>309</v>
      </c>
      <c r="F24" s="426" t="s">
        <v>467</v>
      </c>
      <c r="G24" s="283" t="s">
        <v>452</v>
      </c>
      <c r="H24" s="280"/>
      <c r="I24" s="280"/>
      <c r="J24" s="280"/>
      <c r="K24" s="280"/>
      <c r="L24" s="280"/>
      <c r="M24" s="280"/>
      <c r="N24" s="280"/>
      <c r="O24" s="280"/>
      <c r="P24" s="280"/>
      <c r="Q24" s="280"/>
      <c r="R24" s="280"/>
      <c r="S24" s="281"/>
      <c r="T24" s="201"/>
      <c r="U24" s="201"/>
      <c r="V24" s="202"/>
      <c r="W24" s="203"/>
      <c r="X24" s="200"/>
      <c r="Y24" s="98"/>
      <c r="Z24" s="105"/>
      <c r="AA24" s="105"/>
      <c r="AB24" s="105"/>
      <c r="AC24" s="105"/>
      <c r="AD24" s="105"/>
      <c r="AE24" s="105"/>
      <c r="AF24" s="105"/>
      <c r="AG24" s="105"/>
    </row>
    <row r="25" spans="1:33" ht="12.75" customHeight="1">
      <c r="A25" s="286"/>
      <c r="B25" s="286"/>
      <c r="C25" s="286"/>
      <c r="D25" s="287"/>
      <c r="E25" s="288" t="s">
        <v>310</v>
      </c>
      <c r="F25" s="426"/>
      <c r="G25" s="283" t="s">
        <v>453</v>
      </c>
      <c r="H25" s="280"/>
      <c r="I25" s="280"/>
      <c r="J25" s="280"/>
      <c r="K25" s="280"/>
      <c r="L25" s="280"/>
      <c r="M25" s="280"/>
      <c r="N25" s="280"/>
      <c r="O25" s="280"/>
      <c r="P25" s="280"/>
      <c r="Q25" s="280"/>
      <c r="R25" s="280"/>
      <c r="S25" s="281"/>
      <c r="T25" s="201"/>
      <c r="U25" s="201"/>
      <c r="V25" s="202"/>
      <c r="W25" s="203"/>
      <c r="X25" s="200"/>
      <c r="Y25" s="98"/>
      <c r="Z25" s="105"/>
      <c r="AA25" s="105"/>
      <c r="AB25" s="105"/>
      <c r="AC25" s="105"/>
      <c r="AD25" s="105"/>
      <c r="AE25" s="105"/>
      <c r="AF25" s="105"/>
      <c r="AG25" s="105"/>
    </row>
    <row r="26" spans="1:33" ht="12.75" customHeight="1">
      <c r="A26" s="286"/>
      <c r="B26" s="286"/>
      <c r="C26" s="286"/>
      <c r="D26" s="287"/>
      <c r="E26" s="288" t="s">
        <v>361</v>
      </c>
      <c r="F26" s="426" t="s">
        <v>468</v>
      </c>
      <c r="G26" s="283" t="s">
        <v>452</v>
      </c>
      <c r="H26" s="280"/>
      <c r="I26" s="280"/>
      <c r="J26" s="280"/>
      <c r="K26" s="280"/>
      <c r="L26" s="280"/>
      <c r="M26" s="280"/>
      <c r="N26" s="280"/>
      <c r="O26" s="280"/>
      <c r="P26" s="280"/>
      <c r="Q26" s="280"/>
      <c r="R26" s="280"/>
      <c r="S26" s="281"/>
      <c r="T26" s="201"/>
      <c r="U26" s="201"/>
      <c r="V26" s="202"/>
      <c r="W26" s="203"/>
      <c r="X26" s="200"/>
      <c r="Y26" s="98"/>
      <c r="Z26" s="105"/>
      <c r="AA26" s="105"/>
      <c r="AB26" s="105"/>
      <c r="AC26" s="105"/>
      <c r="AD26" s="105"/>
      <c r="AE26" s="105"/>
      <c r="AF26" s="105"/>
      <c r="AG26" s="105"/>
    </row>
    <row r="27" spans="1:33" ht="12.75" customHeight="1">
      <c r="A27" s="286"/>
      <c r="B27" s="286"/>
      <c r="C27" s="286"/>
      <c r="D27" s="287"/>
      <c r="E27" s="288" t="s">
        <v>362</v>
      </c>
      <c r="F27" s="426"/>
      <c r="G27" s="283" t="s">
        <v>453</v>
      </c>
      <c r="H27" s="280"/>
      <c r="I27" s="280"/>
      <c r="J27" s="280"/>
      <c r="K27" s="280"/>
      <c r="L27" s="280"/>
      <c r="M27" s="280"/>
      <c r="N27" s="280"/>
      <c r="O27" s="280"/>
      <c r="P27" s="280"/>
      <c r="Q27" s="280"/>
      <c r="R27" s="280"/>
      <c r="S27" s="281"/>
      <c r="T27" s="201"/>
      <c r="U27" s="201"/>
      <c r="V27" s="202"/>
      <c r="W27" s="203"/>
      <c r="X27" s="200"/>
      <c r="Y27" s="98"/>
      <c r="Z27" s="105"/>
      <c r="AA27" s="105"/>
      <c r="AB27" s="105"/>
      <c r="AC27" s="105"/>
      <c r="AD27" s="105"/>
      <c r="AE27" s="105"/>
      <c r="AF27" s="105"/>
      <c r="AG27" s="105"/>
    </row>
    <row r="28" spans="1:33" ht="12.75" customHeight="1">
      <c r="A28" s="286"/>
      <c r="B28" s="286"/>
      <c r="C28" s="286"/>
      <c r="D28" s="287"/>
      <c r="E28" s="288" t="s">
        <v>363</v>
      </c>
      <c r="F28" s="426" t="s">
        <v>469</v>
      </c>
      <c r="G28" s="283" t="s">
        <v>452</v>
      </c>
      <c r="H28" s="280"/>
      <c r="I28" s="280"/>
      <c r="J28" s="280"/>
      <c r="K28" s="280"/>
      <c r="L28" s="280"/>
      <c r="M28" s="280"/>
      <c r="N28" s="280"/>
      <c r="O28" s="280"/>
      <c r="P28" s="280"/>
      <c r="Q28" s="280"/>
      <c r="R28" s="280"/>
      <c r="S28" s="281"/>
      <c r="T28" s="201"/>
      <c r="U28" s="201"/>
      <c r="V28" s="202"/>
      <c r="W28" s="203"/>
      <c r="X28" s="200"/>
      <c r="Y28" s="98"/>
      <c r="Z28" s="105"/>
      <c r="AA28" s="105"/>
      <c r="AB28" s="105"/>
      <c r="AC28" s="105"/>
      <c r="AD28" s="105"/>
      <c r="AE28" s="105"/>
      <c r="AF28" s="105"/>
      <c r="AG28" s="105"/>
    </row>
    <row r="29" spans="1:33" ht="12.75" customHeight="1">
      <c r="A29" s="286"/>
      <c r="B29" s="286"/>
      <c r="C29" s="286"/>
      <c r="D29" s="287"/>
      <c r="E29" s="288" t="s">
        <v>364</v>
      </c>
      <c r="F29" s="426"/>
      <c r="G29" s="283" t="s">
        <v>453</v>
      </c>
      <c r="H29" s="280"/>
      <c r="I29" s="280"/>
      <c r="J29" s="280"/>
      <c r="K29" s="280"/>
      <c r="L29" s="280"/>
      <c r="M29" s="280"/>
      <c r="N29" s="280"/>
      <c r="O29" s="280"/>
      <c r="P29" s="280"/>
      <c r="Q29" s="280"/>
      <c r="R29" s="280"/>
      <c r="S29" s="281"/>
      <c r="T29" s="201"/>
      <c r="U29" s="201"/>
      <c r="V29" s="202"/>
      <c r="W29" s="203"/>
      <c r="X29" s="200"/>
      <c r="Y29" s="98"/>
      <c r="Z29" s="105"/>
      <c r="AA29" s="105"/>
      <c r="AB29" s="105"/>
      <c r="AC29" s="105"/>
      <c r="AD29" s="105"/>
      <c r="AE29" s="105"/>
      <c r="AF29" s="105"/>
      <c r="AG29" s="105"/>
    </row>
    <row r="30" spans="1:33" ht="12.75" customHeight="1">
      <c r="A30" s="286"/>
      <c r="B30" s="286"/>
      <c r="C30" s="286"/>
      <c r="D30" s="287"/>
      <c r="E30" s="288" t="s">
        <v>365</v>
      </c>
      <c r="F30" s="427" t="s">
        <v>455</v>
      </c>
      <c r="G30" s="283" t="s">
        <v>452</v>
      </c>
      <c r="H30" s="280"/>
      <c r="I30" s="280"/>
      <c r="J30" s="280"/>
      <c r="K30" s="280"/>
      <c r="L30" s="280"/>
      <c r="M30" s="280"/>
      <c r="N30" s="280"/>
      <c r="O30" s="280"/>
      <c r="P30" s="280"/>
      <c r="Q30" s="280"/>
      <c r="R30" s="280"/>
      <c r="S30" s="281"/>
      <c r="T30" s="201"/>
      <c r="U30" s="201"/>
      <c r="V30" s="202"/>
      <c r="W30" s="203"/>
      <c r="X30" s="200"/>
      <c r="Y30" s="98"/>
      <c r="Z30" s="105"/>
      <c r="AA30" s="105"/>
      <c r="AB30" s="105"/>
      <c r="AC30" s="105"/>
      <c r="AD30" s="105"/>
      <c r="AE30" s="105"/>
      <c r="AF30" s="105"/>
      <c r="AG30" s="105"/>
    </row>
    <row r="31" spans="1:33" ht="12.75" customHeight="1">
      <c r="A31" s="286"/>
      <c r="B31" s="286"/>
      <c r="C31" s="286"/>
      <c r="D31" s="296" t="s">
        <v>482</v>
      </c>
      <c r="E31" s="288" t="s">
        <v>366</v>
      </c>
      <c r="F31" s="427"/>
      <c r="G31" s="283" t="s">
        <v>453</v>
      </c>
      <c r="H31" s="280"/>
      <c r="I31" s="280"/>
      <c r="J31" s="280"/>
      <c r="K31" s="280"/>
      <c r="L31" s="280"/>
      <c r="M31" s="280"/>
      <c r="N31" s="280"/>
      <c r="O31" s="280"/>
      <c r="P31" s="280"/>
      <c r="Q31" s="280"/>
      <c r="R31" s="280"/>
      <c r="S31" s="281"/>
      <c r="T31" s="201"/>
      <c r="U31" s="201"/>
      <c r="V31" s="202"/>
      <c r="W31" s="203"/>
      <c r="X31" s="200"/>
      <c r="Y31" s="98"/>
      <c r="Z31" s="105"/>
      <c r="AA31" s="105"/>
      <c r="AB31" s="105"/>
      <c r="AC31" s="105"/>
      <c r="AD31" s="105"/>
      <c r="AE31" s="105"/>
      <c r="AF31" s="105"/>
      <c r="AG31" s="105"/>
    </row>
    <row r="32" spans="1:33" ht="12.75" customHeight="1" thickBot="1">
      <c r="A32" s="286"/>
      <c r="B32" s="286"/>
      <c r="C32" s="286"/>
      <c r="D32" s="296" t="s">
        <v>481</v>
      </c>
      <c r="E32" s="294"/>
      <c r="F32" s="295" t="s">
        <v>470</v>
      </c>
      <c r="G32" s="284"/>
      <c r="H32" s="284"/>
      <c r="I32" s="284"/>
      <c r="J32" s="284"/>
      <c r="K32" s="284"/>
      <c r="L32" s="284"/>
      <c r="M32" s="284"/>
      <c r="N32" s="284"/>
      <c r="O32" s="284"/>
      <c r="P32" s="284"/>
      <c r="Q32" s="284"/>
      <c r="R32" s="284"/>
      <c r="S32" s="284"/>
      <c r="T32" s="284"/>
      <c r="U32" s="284"/>
      <c r="V32" s="284"/>
      <c r="W32" s="284"/>
      <c r="X32" s="285"/>
      <c r="Y32" s="98"/>
      <c r="Z32" s="105"/>
      <c r="AA32" s="105"/>
      <c r="AB32" s="105"/>
      <c r="AC32" s="105"/>
      <c r="AD32" s="105"/>
      <c r="AE32" s="105"/>
      <c r="AF32" s="105"/>
      <c r="AG32" s="105"/>
    </row>
    <row r="33" spans="4:34" ht="11.25">
      <c r="D33" s="137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9"/>
      <c r="AH33" s="105"/>
    </row>
  </sheetData>
  <sheetProtection password="FA9C" sheet="1" objects="1" scenarios="1" formatColumns="0" formatRows="0"/>
  <mergeCells count="29">
    <mergeCell ref="F16:F17"/>
    <mergeCell ref="F28:F29"/>
    <mergeCell ref="F30:F31"/>
    <mergeCell ref="F18:F19"/>
    <mergeCell ref="F20:F21"/>
    <mergeCell ref="F22:F23"/>
    <mergeCell ref="F24:F25"/>
    <mergeCell ref="F26:F27"/>
    <mergeCell ref="N13:N14"/>
    <mergeCell ref="O13:P13"/>
    <mergeCell ref="H12:J12"/>
    <mergeCell ref="I13:J13"/>
    <mergeCell ref="F12:G14"/>
    <mergeCell ref="W12:W14"/>
    <mergeCell ref="X12:X14"/>
    <mergeCell ref="E10:X10"/>
    <mergeCell ref="F15:G15"/>
    <mergeCell ref="E12:E14"/>
    <mergeCell ref="T12:T14"/>
    <mergeCell ref="U12:U14"/>
    <mergeCell ref="V12:V14"/>
    <mergeCell ref="K12:M12"/>
    <mergeCell ref="N12:P12"/>
    <mergeCell ref="Q12:S12"/>
    <mergeCell ref="H13:H14"/>
    <mergeCell ref="K13:K14"/>
    <mergeCell ref="Q13:Q14"/>
    <mergeCell ref="R13:S13"/>
    <mergeCell ref="L13:M13"/>
  </mergeCells>
  <dataValidations count="2">
    <dataValidation type="decimal" allowBlank="1" showInputMessage="1" showErrorMessage="1" sqref="H16:S31">
      <formula1>-9999999999999990000000000000</formula1>
      <formula2>9.99999999999999E+28</formula2>
    </dataValidation>
    <dataValidation type="date" allowBlank="1" showInputMessage="1" showErrorMessage="1" sqref="T16:U31">
      <formula1>1</formula1>
      <formula2>73051</formula2>
    </dataValidation>
  </dataValidations>
  <hyperlinks>
    <hyperlink ref="F9" location="'Список листов'!A1" tooltip="К списку листов" display="Список листов"/>
    <hyperlink ref="F32" location="'ТС цены'!A1" display="Добавить вид теплоносителя"/>
  </hyperlinks>
  <printOptions/>
  <pageMargins left="0.75" right="0.75" top="1" bottom="1" header="0.5" footer="0.5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2:AC23"/>
  <sheetViews>
    <sheetView tabSelected="1" zoomScalePageLayoutView="0" workbookViewId="0" topLeftCell="C7">
      <selection activeCell="G31" sqref="G31"/>
    </sheetView>
  </sheetViews>
  <sheetFormatPr defaultColWidth="9.00390625" defaultRowHeight="12.75"/>
  <cols>
    <col min="1" max="2" width="0" style="91" hidden="1" customWidth="1"/>
    <col min="3" max="3" width="2.75390625" style="91" customWidth="1"/>
    <col min="4" max="4" width="8.375" style="91" customWidth="1"/>
    <col min="5" max="5" width="6.875" style="91" customWidth="1"/>
    <col min="6" max="6" width="50.75390625" style="91" customWidth="1"/>
    <col min="7" max="8" width="15.75390625" style="91" customWidth="1"/>
    <col min="9" max="10" width="2.75390625" style="91" customWidth="1"/>
    <col min="11" max="16384" width="9.125" style="91" customWidth="1"/>
  </cols>
  <sheetData>
    <row r="1" ht="11.25" hidden="1"/>
    <row r="2" spans="4:8" ht="12.75" hidden="1">
      <c r="D2" s="273" t="s">
        <v>221</v>
      </c>
      <c r="E2" s="266"/>
      <c r="F2" s="272"/>
      <c r="G2" s="203"/>
      <c r="H2" s="312"/>
    </row>
    <row r="3" ht="11.25" hidden="1"/>
    <row r="4" ht="11.25" hidden="1"/>
    <row r="5" ht="11.25" hidden="1"/>
    <row r="6" ht="11.25" hidden="1"/>
    <row r="8" spans="4:9" ht="11.25">
      <c r="D8" s="93"/>
      <c r="E8" s="94"/>
      <c r="F8" s="94"/>
      <c r="G8" s="94"/>
      <c r="H8" s="94"/>
      <c r="I8" s="95"/>
    </row>
    <row r="9" spans="4:29" ht="12.75" customHeight="1">
      <c r="D9" s="96"/>
      <c r="E9" s="97"/>
      <c r="F9" s="204" t="s">
        <v>325</v>
      </c>
      <c r="G9" s="204"/>
      <c r="H9" s="204"/>
      <c r="I9" s="98"/>
      <c r="J9" s="99"/>
      <c r="K9" s="99"/>
      <c r="L9" s="99"/>
      <c r="M9" s="99"/>
      <c r="N9" s="99"/>
      <c r="O9" s="99"/>
      <c r="P9" s="99"/>
      <c r="Q9" s="99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</row>
    <row r="10" spans="3:25" ht="30.75" customHeight="1">
      <c r="C10" s="101"/>
      <c r="D10" s="102"/>
      <c r="E10" s="405" t="s">
        <v>349</v>
      </c>
      <c r="F10" s="406"/>
      <c r="G10" s="406"/>
      <c r="H10" s="407"/>
      <c r="I10" s="103"/>
      <c r="J10" s="104"/>
      <c r="K10" s="104"/>
      <c r="L10" s="104"/>
      <c r="M10" s="104"/>
      <c r="N10" s="104"/>
      <c r="O10" s="104"/>
      <c r="P10" s="104"/>
      <c r="Q10" s="104"/>
      <c r="R10" s="105"/>
      <c r="S10" s="105"/>
      <c r="T10" s="105"/>
      <c r="U10" s="105"/>
      <c r="V10" s="105"/>
      <c r="W10" s="105"/>
      <c r="X10" s="105"/>
      <c r="Y10" s="105"/>
    </row>
    <row r="11" spans="3:25" ht="12.75" customHeight="1" thickBot="1">
      <c r="C11" s="101"/>
      <c r="D11" s="102"/>
      <c r="E11" s="97"/>
      <c r="F11" s="97"/>
      <c r="G11" s="97"/>
      <c r="H11" s="97"/>
      <c r="I11" s="98"/>
      <c r="J11" s="99"/>
      <c r="K11" s="99"/>
      <c r="L11" s="99"/>
      <c r="M11" s="99"/>
      <c r="N11" s="99"/>
      <c r="O11" s="99"/>
      <c r="P11" s="99"/>
      <c r="Q11" s="99"/>
      <c r="R11" s="105"/>
      <c r="S11" s="105"/>
      <c r="T11" s="105"/>
      <c r="U11" s="105"/>
      <c r="V11" s="105"/>
      <c r="W11" s="105"/>
      <c r="X11" s="105"/>
      <c r="Y11" s="105"/>
    </row>
    <row r="12" spans="3:9" ht="30" customHeight="1" thickBot="1">
      <c r="C12" s="112"/>
      <c r="D12" s="205"/>
      <c r="E12" s="313" t="s">
        <v>26</v>
      </c>
      <c r="F12" s="199" t="s">
        <v>106</v>
      </c>
      <c r="G12" s="199" t="s">
        <v>88</v>
      </c>
      <c r="H12" s="217" t="s">
        <v>350</v>
      </c>
      <c r="I12" s="299"/>
    </row>
    <row r="13" spans="4:9" ht="12" thickBot="1">
      <c r="D13" s="206"/>
      <c r="E13" s="300">
        <v>1</v>
      </c>
      <c r="F13" s="301">
        <v>2</v>
      </c>
      <c r="G13" s="301">
        <v>3</v>
      </c>
      <c r="H13" s="302">
        <v>4</v>
      </c>
      <c r="I13" s="299"/>
    </row>
    <row r="14" spans="4:11" ht="22.5">
      <c r="D14" s="206"/>
      <c r="E14" s="314" t="s">
        <v>272</v>
      </c>
      <c r="F14" s="297" t="s">
        <v>352</v>
      </c>
      <c r="G14" s="317" t="s">
        <v>202</v>
      </c>
      <c r="H14" s="356"/>
      <c r="I14" s="299"/>
      <c r="K14" s="328">
        <f>SUM(K15:K17)</f>
        <v>0</v>
      </c>
    </row>
    <row r="15" spans="4:11" ht="22.5">
      <c r="D15" s="206"/>
      <c r="E15" s="314" t="s">
        <v>485</v>
      </c>
      <c r="F15" s="298" t="s">
        <v>203</v>
      </c>
      <c r="G15" s="317" t="s">
        <v>202</v>
      </c>
      <c r="H15" s="356"/>
      <c r="I15" s="299"/>
      <c r="K15" s="328">
        <f>IF(H15="",0,1)</f>
        <v>0</v>
      </c>
    </row>
    <row r="16" spans="4:11" ht="22.5">
      <c r="D16" s="206"/>
      <c r="E16" s="314" t="s">
        <v>486</v>
      </c>
      <c r="F16" s="298" t="s">
        <v>204</v>
      </c>
      <c r="G16" s="317" t="s">
        <v>202</v>
      </c>
      <c r="H16" s="356"/>
      <c r="I16" s="299"/>
      <c r="K16" s="328">
        <f>IF(H16="",0,1)</f>
        <v>0</v>
      </c>
    </row>
    <row r="17" spans="4:11" ht="22.5">
      <c r="D17" s="206"/>
      <c r="E17" s="314" t="s">
        <v>487</v>
      </c>
      <c r="F17" s="298" t="s">
        <v>212</v>
      </c>
      <c r="G17" s="317" t="s">
        <v>202</v>
      </c>
      <c r="H17" s="356"/>
      <c r="I17" s="299"/>
      <c r="K17" s="328">
        <f>IF(H17="",0,1)</f>
        <v>0</v>
      </c>
    </row>
    <row r="18" spans="4:9" ht="22.5">
      <c r="D18" s="206"/>
      <c r="E18" s="315" t="s">
        <v>107</v>
      </c>
      <c r="F18" s="297" t="s">
        <v>488</v>
      </c>
      <c r="G18" s="317" t="s">
        <v>202</v>
      </c>
      <c r="H18" s="356"/>
      <c r="I18" s="299"/>
    </row>
    <row r="19" spans="4:9" ht="22.5">
      <c r="D19" s="206"/>
      <c r="E19" s="315" t="s">
        <v>346</v>
      </c>
      <c r="F19" s="297" t="s">
        <v>489</v>
      </c>
      <c r="G19" s="317" t="s">
        <v>202</v>
      </c>
      <c r="H19" s="356"/>
      <c r="I19" s="299"/>
    </row>
    <row r="20" spans="4:9" ht="33.75">
      <c r="D20" s="206"/>
      <c r="E20" s="315" t="s">
        <v>108</v>
      </c>
      <c r="F20" s="297" t="s">
        <v>490</v>
      </c>
      <c r="G20" s="317" t="s">
        <v>201</v>
      </c>
      <c r="H20" s="356"/>
      <c r="I20" s="299"/>
    </row>
    <row r="21" spans="4:9" ht="22.5">
      <c r="D21" s="206"/>
      <c r="E21" s="315" t="s">
        <v>109</v>
      </c>
      <c r="F21" s="267" t="s">
        <v>213</v>
      </c>
      <c r="G21" s="318" t="s">
        <v>201</v>
      </c>
      <c r="H21" s="356"/>
      <c r="I21" s="299"/>
    </row>
    <row r="22" spans="4:9" ht="23.25" thickBot="1">
      <c r="D22" s="206"/>
      <c r="E22" s="316" t="s">
        <v>110</v>
      </c>
      <c r="F22" s="320" t="s">
        <v>298</v>
      </c>
      <c r="G22" s="319" t="s">
        <v>202</v>
      </c>
      <c r="H22" s="357"/>
      <c r="I22" s="299"/>
    </row>
    <row r="23" spans="4:9" ht="22.5" customHeight="1">
      <c r="D23" s="207"/>
      <c r="E23" s="208"/>
      <c r="F23" s="208"/>
      <c r="G23" s="208"/>
      <c r="H23" s="208"/>
      <c r="I23" s="209"/>
    </row>
  </sheetData>
  <sheetProtection password="FA9C" sheet="1" scenarios="1" formatColumns="0" formatRows="0"/>
  <mergeCells count="1">
    <mergeCell ref="E10:H10"/>
  </mergeCells>
  <dataValidations count="2">
    <dataValidation type="list" allowBlank="1" showInputMessage="1" showErrorMessage="1" sqref="F2">
      <formula1>tar_price2</formula1>
    </dataValidation>
    <dataValidation type="decimal" allowBlank="1" showInputMessage="1" showErrorMessage="1" sqref="H15:H22">
      <formula1>-99999999999999900000000000000</formula1>
      <formula2>9.99999999999999E+28</formula2>
    </dataValidation>
  </dataValidations>
  <hyperlinks>
    <hyperlink ref="F9" location="'Список листов'!A1" tooltip="К списку листов" display="Список листов"/>
    <hyperlink ref="D2" location="'ТС цены (2)'!A1" display="Удалить"/>
  </hyperlink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B19"/>
  <sheetViews>
    <sheetView zoomScalePageLayoutView="0" workbookViewId="0" topLeftCell="C7">
      <selection activeCell="G28" sqref="G28"/>
    </sheetView>
  </sheetViews>
  <sheetFormatPr defaultColWidth="9.00390625" defaultRowHeight="12.75"/>
  <cols>
    <col min="1" max="1" width="0" style="91" hidden="1" customWidth="1"/>
    <col min="2" max="2" width="1.875" style="91" hidden="1" customWidth="1"/>
    <col min="3" max="4" width="2.75390625" style="91" customWidth="1"/>
    <col min="5" max="5" width="6.875" style="91" customWidth="1"/>
    <col min="6" max="6" width="50.75390625" style="91" customWidth="1"/>
    <col min="7" max="7" width="40.75390625" style="91" customWidth="1"/>
    <col min="8" max="9" width="2.75390625" style="91" customWidth="1"/>
    <col min="10" max="16384" width="9.125" style="91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3"/>
      <c r="E8" s="94"/>
      <c r="F8" s="94"/>
      <c r="G8" s="94"/>
      <c r="H8" s="95"/>
    </row>
    <row r="9" spans="4:28" ht="12.75" customHeight="1">
      <c r="D9" s="96"/>
      <c r="E9" s="97"/>
      <c r="F9" s="155" t="s">
        <v>325</v>
      </c>
      <c r="G9" s="97"/>
      <c r="H9" s="98"/>
      <c r="I9" s="99"/>
      <c r="J9" s="99"/>
      <c r="K9" s="99"/>
      <c r="L9" s="99"/>
      <c r="M9" s="99"/>
      <c r="N9" s="99"/>
      <c r="O9" s="99"/>
      <c r="P9" s="99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</row>
    <row r="10" spans="3:24" ht="36" customHeight="1">
      <c r="C10" s="101"/>
      <c r="D10" s="102"/>
      <c r="E10" s="405" t="s">
        <v>305</v>
      </c>
      <c r="F10" s="406"/>
      <c r="G10" s="407"/>
      <c r="H10" s="103"/>
      <c r="I10" s="104"/>
      <c r="J10" s="104"/>
      <c r="K10" s="104"/>
      <c r="L10" s="104"/>
      <c r="M10" s="104"/>
      <c r="N10" s="104"/>
      <c r="O10" s="104"/>
      <c r="P10" s="104"/>
      <c r="Q10" s="105"/>
      <c r="R10" s="105"/>
      <c r="S10" s="105"/>
      <c r="T10" s="105"/>
      <c r="U10" s="105"/>
      <c r="V10" s="105"/>
      <c r="W10" s="105"/>
      <c r="X10" s="105"/>
    </row>
    <row r="11" spans="3:24" ht="12.75" customHeight="1" thickBot="1">
      <c r="C11" s="101"/>
      <c r="D11" s="102"/>
      <c r="E11" s="97"/>
      <c r="F11" s="97"/>
      <c r="G11" s="97"/>
      <c r="H11" s="98"/>
      <c r="I11" s="99"/>
      <c r="J11" s="99"/>
      <c r="K11" s="99"/>
      <c r="L11" s="99"/>
      <c r="M11" s="99"/>
      <c r="N11" s="99"/>
      <c r="O11" s="99"/>
      <c r="P11" s="99"/>
      <c r="Q11" s="105"/>
      <c r="R11" s="105"/>
      <c r="S11" s="105"/>
      <c r="T11" s="105"/>
      <c r="U11" s="105"/>
      <c r="V11" s="105"/>
      <c r="W11" s="105"/>
      <c r="X11" s="105"/>
    </row>
    <row r="12" spans="3:24" ht="30" customHeight="1" thickBot="1">
      <c r="C12" s="101"/>
      <c r="D12" s="102"/>
      <c r="E12" s="106" t="s">
        <v>26</v>
      </c>
      <c r="F12" s="107" t="s">
        <v>106</v>
      </c>
      <c r="G12" s="108" t="s">
        <v>350</v>
      </c>
      <c r="H12" s="98"/>
      <c r="I12" s="99"/>
      <c r="J12" s="99"/>
      <c r="K12" s="99"/>
      <c r="L12" s="99"/>
      <c r="M12" s="99"/>
      <c r="N12" s="99"/>
      <c r="O12" s="99"/>
      <c r="P12" s="99"/>
      <c r="Q12" s="105"/>
      <c r="R12" s="105"/>
      <c r="S12" s="105"/>
      <c r="T12" s="105"/>
      <c r="U12" s="105"/>
      <c r="V12" s="105"/>
      <c r="W12" s="105"/>
      <c r="X12" s="105"/>
    </row>
    <row r="13" spans="3:24" ht="12" customHeight="1" thickBot="1">
      <c r="C13" s="101"/>
      <c r="D13" s="102"/>
      <c r="E13" s="109">
        <v>1</v>
      </c>
      <c r="F13" s="110">
        <f>E13+1</f>
        <v>2</v>
      </c>
      <c r="G13" s="111">
        <f>F13+1</f>
        <v>3</v>
      </c>
      <c r="H13" s="98"/>
      <c r="I13" s="99"/>
      <c r="J13" s="99"/>
      <c r="K13" s="99"/>
      <c r="L13" s="99"/>
      <c r="M13" s="99"/>
      <c r="N13" s="99"/>
      <c r="O13" s="99"/>
      <c r="P13" s="99"/>
      <c r="Q13" s="105"/>
      <c r="R13" s="105"/>
      <c r="S13" s="105"/>
      <c r="T13" s="105"/>
      <c r="U13" s="105"/>
      <c r="V13" s="105"/>
      <c r="W13" s="105"/>
      <c r="X13" s="105"/>
    </row>
    <row r="14" spans="3:8" ht="42" customHeight="1">
      <c r="C14" s="112"/>
      <c r="D14" s="113"/>
      <c r="E14" s="114">
        <v>1</v>
      </c>
      <c r="F14" s="115" t="s">
        <v>353</v>
      </c>
      <c r="G14" s="259">
        <v>0</v>
      </c>
      <c r="H14" s="116"/>
    </row>
    <row r="15" spans="3:8" ht="42" customHeight="1">
      <c r="C15" s="112"/>
      <c r="D15" s="113"/>
      <c r="E15" s="90">
        <v>2</v>
      </c>
      <c r="F15" s="117" t="s">
        <v>354</v>
      </c>
      <c r="G15" s="142">
        <v>0</v>
      </c>
      <c r="H15" s="116"/>
    </row>
    <row r="16" spans="3:8" ht="42" customHeight="1">
      <c r="C16" s="112"/>
      <c r="D16" s="113"/>
      <c r="E16" s="171">
        <v>3</v>
      </c>
      <c r="F16" s="127" t="s">
        <v>367</v>
      </c>
      <c r="G16" s="260">
        <v>0</v>
      </c>
      <c r="H16" s="116"/>
    </row>
    <row r="17" spans="3:8" ht="48" customHeight="1" thickBot="1">
      <c r="C17" s="112"/>
      <c r="D17" s="113"/>
      <c r="E17" s="118">
        <v>4</v>
      </c>
      <c r="F17" s="119" t="s">
        <v>368</v>
      </c>
      <c r="G17" s="261">
        <v>0</v>
      </c>
      <c r="H17" s="116"/>
    </row>
    <row r="18" spans="3:8" ht="11.25">
      <c r="C18" s="112"/>
      <c r="D18" s="120"/>
      <c r="E18" s="121"/>
      <c r="F18" s="122"/>
      <c r="G18" s="123"/>
      <c r="H18" s="124"/>
    </row>
    <row r="19" spans="3:7" ht="11.25">
      <c r="C19" s="112"/>
      <c r="D19" s="112"/>
      <c r="E19" s="112"/>
      <c r="F19" s="125"/>
      <c r="G19" s="126"/>
    </row>
  </sheetData>
  <sheetProtection password="FA9C" sheet="1" scenarios="1" formatColumns="0" formatRows="0"/>
  <mergeCells count="1">
    <mergeCell ref="E10:G10"/>
  </mergeCells>
  <dataValidations count="1">
    <dataValidation type="decimal" allowBlank="1" showInputMessage="1" showErrorMessage="1" sqref="G14:G17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7:AF54"/>
  <sheetViews>
    <sheetView zoomScale="75" zoomScaleNormal="75" zoomScalePageLayoutView="0" workbookViewId="0" topLeftCell="C7">
      <selection activeCell="O33" sqref="O33"/>
    </sheetView>
  </sheetViews>
  <sheetFormatPr defaultColWidth="9.00390625" defaultRowHeight="12.75"/>
  <cols>
    <col min="1" max="2" width="0" style="91" hidden="1" customWidth="1"/>
    <col min="3" max="3" width="2.75390625" style="91" customWidth="1"/>
    <col min="4" max="4" width="8.625" style="91" bestFit="1" customWidth="1"/>
    <col min="5" max="5" width="6.875" style="91" customWidth="1"/>
    <col min="6" max="6" width="70.75390625" style="91" customWidth="1"/>
    <col min="7" max="7" width="40.75390625" style="91" customWidth="1"/>
    <col min="8" max="8" width="40.75390625" style="134" customWidth="1"/>
    <col min="9" max="11" width="40.75390625" style="91" hidden="1" customWidth="1"/>
    <col min="12" max="12" width="22.75390625" style="91" customWidth="1"/>
    <col min="13" max="16384" width="9.125" style="91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>
      <c r="H7" s="190"/>
    </row>
    <row r="8" spans="4:12" ht="11.25">
      <c r="D8" s="93"/>
      <c r="E8" s="94"/>
      <c r="F8" s="94"/>
      <c r="G8" s="94"/>
      <c r="H8" s="184"/>
      <c r="I8" s="94"/>
      <c r="J8" s="94"/>
      <c r="K8" s="94"/>
      <c r="L8" s="95"/>
    </row>
    <row r="9" spans="4:32" ht="12.75" customHeight="1">
      <c r="D9" s="96"/>
      <c r="E9" s="97"/>
      <c r="F9" s="218" t="s">
        <v>325</v>
      </c>
      <c r="G9" s="97"/>
      <c r="H9" s="97"/>
      <c r="I9" s="97"/>
      <c r="J9" s="97"/>
      <c r="K9" s="97"/>
      <c r="L9" s="98"/>
      <c r="M9" s="99"/>
      <c r="N9" s="99"/>
      <c r="O9" s="99"/>
      <c r="P9" s="99"/>
      <c r="Q9" s="99"/>
      <c r="R9" s="99"/>
      <c r="S9" s="99"/>
      <c r="T9" s="99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</row>
    <row r="10" spans="3:28" ht="30.75" customHeight="1">
      <c r="C10" s="101"/>
      <c r="D10" s="102"/>
      <c r="E10" s="405" t="s">
        <v>348</v>
      </c>
      <c r="F10" s="406"/>
      <c r="G10" s="407"/>
      <c r="H10" s="159"/>
      <c r="I10" s="160"/>
      <c r="J10" s="159"/>
      <c r="K10" s="159"/>
      <c r="L10" s="103"/>
      <c r="M10" s="104"/>
      <c r="N10" s="104"/>
      <c r="O10" s="104"/>
      <c r="P10" s="104"/>
      <c r="Q10" s="104"/>
      <c r="R10" s="104"/>
      <c r="S10" s="104"/>
      <c r="T10" s="104"/>
      <c r="U10" s="105"/>
      <c r="V10" s="105"/>
      <c r="W10" s="105"/>
      <c r="X10" s="105"/>
      <c r="Y10" s="105"/>
      <c r="Z10" s="105"/>
      <c r="AA10" s="105"/>
      <c r="AB10" s="105"/>
    </row>
    <row r="11" spans="3:28" ht="12.75" customHeight="1" thickBot="1">
      <c r="C11" s="101"/>
      <c r="D11" s="102"/>
      <c r="E11" s="97"/>
      <c r="F11" s="97"/>
      <c r="G11" s="158"/>
      <c r="H11" s="250"/>
      <c r="I11" s="160"/>
      <c r="J11" s="250"/>
      <c r="K11" s="250"/>
      <c r="L11" s="98"/>
      <c r="M11" s="99"/>
      <c r="N11" s="99"/>
      <c r="O11" s="99"/>
      <c r="P11" s="99"/>
      <c r="Q11" s="99"/>
      <c r="R11" s="99"/>
      <c r="S11" s="99"/>
      <c r="T11" s="99"/>
      <c r="U11" s="105"/>
      <c r="V11" s="105"/>
      <c r="W11" s="105"/>
      <c r="X11" s="105"/>
      <c r="Y11" s="105"/>
      <c r="Z11" s="105"/>
      <c r="AA11" s="105"/>
      <c r="AB11" s="105"/>
    </row>
    <row r="12" spans="3:28" ht="30" customHeight="1" thickBot="1">
      <c r="C12" s="101"/>
      <c r="D12" s="102"/>
      <c r="E12" s="235" t="s">
        <v>26</v>
      </c>
      <c r="F12" s="236" t="s">
        <v>106</v>
      </c>
      <c r="G12" s="237" t="s">
        <v>350</v>
      </c>
      <c r="H12" s="238" t="s">
        <v>275</v>
      </c>
      <c r="I12" s="160"/>
      <c r="J12" s="160"/>
      <c r="K12" s="160"/>
      <c r="L12" s="98"/>
      <c r="M12" s="99"/>
      <c r="N12" s="99"/>
      <c r="O12" s="99"/>
      <c r="P12" s="99"/>
      <c r="Q12" s="99"/>
      <c r="R12" s="99"/>
      <c r="S12" s="99"/>
      <c r="T12" s="99"/>
      <c r="U12" s="105"/>
      <c r="V12" s="105"/>
      <c r="W12" s="105"/>
      <c r="X12" s="105"/>
      <c r="Y12" s="105"/>
      <c r="Z12" s="105"/>
      <c r="AA12" s="105"/>
      <c r="AB12" s="105"/>
    </row>
    <row r="13" spans="3:28" ht="12" customHeight="1" thickBot="1">
      <c r="C13" s="101"/>
      <c r="D13" s="102"/>
      <c r="E13" s="191">
        <v>1</v>
      </c>
      <c r="F13" s="192">
        <f>E13+1</f>
        <v>2</v>
      </c>
      <c r="G13" s="192">
        <f>F13+1</f>
        <v>3</v>
      </c>
      <c r="H13" s="241">
        <f>G13+1</f>
        <v>4</v>
      </c>
      <c r="I13" s="161"/>
      <c r="J13" s="161"/>
      <c r="K13" s="161"/>
      <c r="L13" s="98"/>
      <c r="M13" s="99"/>
      <c r="N13" s="99"/>
      <c r="O13" s="99"/>
      <c r="P13" s="99"/>
      <c r="Q13" s="99"/>
      <c r="R13" s="99"/>
      <c r="S13" s="99"/>
      <c r="T13" s="99"/>
      <c r="U13" s="105"/>
      <c r="V13" s="105"/>
      <c r="W13" s="105"/>
      <c r="X13" s="105"/>
      <c r="Y13" s="105"/>
      <c r="Z13" s="105"/>
      <c r="AA13" s="105"/>
      <c r="AB13" s="105"/>
    </row>
    <row r="14" spans="3:12" ht="29.25" customHeight="1">
      <c r="C14" s="112"/>
      <c r="D14" s="113"/>
      <c r="E14" s="132">
        <v>1</v>
      </c>
      <c r="F14" s="115" t="s">
        <v>273</v>
      </c>
      <c r="G14" s="239"/>
      <c r="H14" s="240" t="s">
        <v>300</v>
      </c>
      <c r="I14" s="173"/>
      <c r="J14" s="227" t="s">
        <v>345</v>
      </c>
      <c r="K14" s="251"/>
      <c r="L14" s="220" t="s">
        <v>299</v>
      </c>
    </row>
    <row r="15" spans="3:12" ht="29.25" customHeight="1">
      <c r="C15" s="112"/>
      <c r="D15" s="113"/>
      <c r="E15" s="129">
        <v>2</v>
      </c>
      <c r="F15" s="162" t="s">
        <v>417</v>
      </c>
      <c r="G15" s="172"/>
      <c r="H15" s="210" t="s">
        <v>300</v>
      </c>
      <c r="I15" s="174"/>
      <c r="J15" s="228" t="s">
        <v>300</v>
      </c>
      <c r="K15" s="251"/>
      <c r="L15" s="116"/>
    </row>
    <row r="16" spans="3:12" ht="29.25" customHeight="1">
      <c r="C16" s="112"/>
      <c r="D16" s="113"/>
      <c r="E16" s="129">
        <v>3</v>
      </c>
      <c r="F16" s="163" t="s">
        <v>418</v>
      </c>
      <c r="G16" s="201"/>
      <c r="H16" s="211" t="s">
        <v>300</v>
      </c>
      <c r="I16" s="174"/>
      <c r="J16" s="228" t="s">
        <v>300</v>
      </c>
      <c r="K16" s="251"/>
      <c r="L16" s="116"/>
    </row>
    <row r="17" spans="3:12" ht="29.25" customHeight="1">
      <c r="C17" s="112"/>
      <c r="D17" s="113"/>
      <c r="E17" s="129">
        <v>4</v>
      </c>
      <c r="F17" s="163" t="s">
        <v>419</v>
      </c>
      <c r="G17" s="201"/>
      <c r="H17" s="211" t="s">
        <v>300</v>
      </c>
      <c r="I17" s="174"/>
      <c r="J17" s="228" t="s">
        <v>300</v>
      </c>
      <c r="K17" s="251"/>
      <c r="L17" s="116"/>
    </row>
    <row r="18" spans="3:12" ht="29.25" customHeight="1">
      <c r="C18" s="112"/>
      <c r="D18" s="113"/>
      <c r="E18" s="129">
        <v>5</v>
      </c>
      <c r="F18" s="162" t="s">
        <v>420</v>
      </c>
      <c r="G18" s="164"/>
      <c r="H18" s="212" t="s">
        <v>300</v>
      </c>
      <c r="I18" s="175"/>
      <c r="J18" s="229" t="s">
        <v>300</v>
      </c>
      <c r="K18" s="252"/>
      <c r="L18" s="116"/>
    </row>
    <row r="19" spans="3:12" ht="29.25" customHeight="1">
      <c r="C19" s="112"/>
      <c r="D19" s="113"/>
      <c r="E19" s="129" t="s">
        <v>110</v>
      </c>
      <c r="F19" s="162" t="s">
        <v>421</v>
      </c>
      <c r="G19" s="258"/>
      <c r="H19" s="211" t="s">
        <v>300</v>
      </c>
      <c r="I19" s="219"/>
      <c r="J19" s="228" t="s">
        <v>300</v>
      </c>
      <c r="K19" s="251"/>
      <c r="L19" s="116"/>
    </row>
    <row r="20" spans="3:12" ht="29.25" customHeight="1">
      <c r="C20" s="112"/>
      <c r="D20" s="113"/>
      <c r="E20" s="129" t="s">
        <v>111</v>
      </c>
      <c r="F20" s="117" t="s">
        <v>422</v>
      </c>
      <c r="G20" s="176">
        <f aca="true" t="shared" si="0" ref="G20:G29">SUM(J20:K20)</f>
        <v>0</v>
      </c>
      <c r="H20" s="138"/>
      <c r="I20" s="177"/>
      <c r="J20" s="262">
        <f>SUM(J21:J30)</f>
        <v>0</v>
      </c>
      <c r="K20" s="253"/>
      <c r="L20" s="116"/>
    </row>
    <row r="21" spans="3:12" ht="21" customHeight="1">
      <c r="C21" s="112"/>
      <c r="D21" s="113"/>
      <c r="E21" s="129" t="s">
        <v>276</v>
      </c>
      <c r="F21" s="165" t="s">
        <v>423</v>
      </c>
      <c r="G21" s="176">
        <f t="shared" si="0"/>
        <v>0</v>
      </c>
      <c r="H21" s="138"/>
      <c r="I21" s="177"/>
      <c r="J21" s="230"/>
      <c r="K21" s="253"/>
      <c r="L21" s="116"/>
    </row>
    <row r="22" spans="3:12" ht="21" customHeight="1">
      <c r="C22" s="112"/>
      <c r="D22" s="113"/>
      <c r="E22" s="129" t="s">
        <v>277</v>
      </c>
      <c r="F22" s="165" t="s">
        <v>424</v>
      </c>
      <c r="G22" s="176">
        <f t="shared" si="0"/>
        <v>0</v>
      </c>
      <c r="H22" s="138"/>
      <c r="I22" s="177"/>
      <c r="J22" s="230"/>
      <c r="K22" s="253"/>
      <c r="L22" s="116"/>
    </row>
    <row r="23" spans="3:12" ht="21" customHeight="1">
      <c r="C23" s="112"/>
      <c r="D23" s="113"/>
      <c r="E23" s="129" t="s">
        <v>278</v>
      </c>
      <c r="F23" s="165" t="s">
        <v>425</v>
      </c>
      <c r="G23" s="176">
        <f t="shared" si="0"/>
        <v>0</v>
      </c>
      <c r="H23" s="138"/>
      <c r="I23" s="177"/>
      <c r="J23" s="230"/>
      <c r="K23" s="253"/>
      <c r="L23" s="116"/>
    </row>
    <row r="24" spans="3:12" ht="21" customHeight="1">
      <c r="C24" s="112"/>
      <c r="D24" s="113"/>
      <c r="E24" s="129" t="s">
        <v>279</v>
      </c>
      <c r="F24" s="165" t="s">
        <v>426</v>
      </c>
      <c r="G24" s="176">
        <f t="shared" si="0"/>
        <v>0</v>
      </c>
      <c r="H24" s="138"/>
      <c r="I24" s="177"/>
      <c r="J24" s="230"/>
      <c r="K24" s="253"/>
      <c r="L24" s="116"/>
    </row>
    <row r="25" spans="3:12" ht="21" customHeight="1">
      <c r="C25" s="112"/>
      <c r="D25" s="113"/>
      <c r="E25" s="129" t="s">
        <v>280</v>
      </c>
      <c r="F25" s="165" t="s">
        <v>427</v>
      </c>
      <c r="G25" s="176">
        <f t="shared" si="0"/>
        <v>0</v>
      </c>
      <c r="H25" s="138"/>
      <c r="I25" s="177"/>
      <c r="J25" s="230"/>
      <c r="K25" s="253"/>
      <c r="L25" s="116"/>
    </row>
    <row r="26" spans="3:12" ht="21" customHeight="1">
      <c r="C26" s="112"/>
      <c r="D26" s="113"/>
      <c r="E26" s="129" t="s">
        <v>281</v>
      </c>
      <c r="F26" s="165" t="s">
        <v>428</v>
      </c>
      <c r="G26" s="176">
        <f t="shared" si="0"/>
        <v>0</v>
      </c>
      <c r="H26" s="138"/>
      <c r="I26" s="177"/>
      <c r="J26" s="230"/>
      <c r="K26" s="253"/>
      <c r="L26" s="116"/>
    </row>
    <row r="27" spans="3:12" ht="21" customHeight="1">
      <c r="C27" s="112"/>
      <c r="D27" s="113"/>
      <c r="E27" s="129" t="s">
        <v>282</v>
      </c>
      <c r="F27" s="165" t="s">
        <v>429</v>
      </c>
      <c r="G27" s="176">
        <f t="shared" si="0"/>
        <v>0</v>
      </c>
      <c r="H27" s="138"/>
      <c r="I27" s="177"/>
      <c r="J27" s="230"/>
      <c r="K27" s="253"/>
      <c r="L27" s="116"/>
    </row>
    <row r="28" spans="3:15" ht="21" customHeight="1">
      <c r="C28" s="112"/>
      <c r="D28" s="113"/>
      <c r="E28" s="129" t="s">
        <v>283</v>
      </c>
      <c r="F28" s="165" t="s">
        <v>430</v>
      </c>
      <c r="G28" s="176">
        <f t="shared" si="0"/>
        <v>0</v>
      </c>
      <c r="H28" s="138"/>
      <c r="I28" s="177"/>
      <c r="J28" s="230"/>
      <c r="K28" s="253"/>
      <c r="L28" s="116"/>
      <c r="M28" s="166"/>
      <c r="N28" s="166"/>
      <c r="O28" s="166"/>
    </row>
    <row r="29" spans="3:15" ht="21" customHeight="1">
      <c r="C29" s="112"/>
      <c r="D29" s="113"/>
      <c r="E29" s="168" t="s">
        <v>284</v>
      </c>
      <c r="F29" s="178"/>
      <c r="G29" s="179">
        <f t="shared" si="0"/>
        <v>0</v>
      </c>
      <c r="H29" s="138"/>
      <c r="I29" s="177"/>
      <c r="J29" s="230"/>
      <c r="K29" s="253"/>
      <c r="L29" s="116"/>
      <c r="M29" s="166"/>
      <c r="N29" s="126"/>
      <c r="O29" s="126"/>
    </row>
    <row r="30" spans="3:15" ht="15" customHeight="1">
      <c r="C30" s="112"/>
      <c r="D30" s="113"/>
      <c r="E30" s="213"/>
      <c r="F30" s="88" t="s">
        <v>301</v>
      </c>
      <c r="G30" s="180"/>
      <c r="H30" s="89"/>
      <c r="I30" s="167"/>
      <c r="J30" s="231"/>
      <c r="K30" s="167"/>
      <c r="L30" s="116"/>
      <c r="M30" s="166"/>
      <c r="N30" s="126"/>
      <c r="O30" s="126"/>
    </row>
    <row r="31" spans="3:15" ht="29.25" customHeight="1">
      <c r="C31" s="112"/>
      <c r="D31" s="113"/>
      <c r="E31" s="185" t="s">
        <v>112</v>
      </c>
      <c r="F31" s="226" t="s">
        <v>431</v>
      </c>
      <c r="G31" s="181">
        <f aca="true" t="shared" si="1" ref="G31:G38">SUM(J31:K31)</f>
        <v>0</v>
      </c>
      <c r="H31" s="138"/>
      <c r="I31" s="177"/>
      <c r="J31" s="230"/>
      <c r="K31" s="253"/>
      <c r="L31" s="116"/>
      <c r="M31" s="166"/>
      <c r="N31" s="166"/>
      <c r="O31" s="166"/>
    </row>
    <row r="32" spans="3:15" ht="29.25" customHeight="1">
      <c r="C32" s="112"/>
      <c r="D32" s="113"/>
      <c r="E32" s="185" t="s">
        <v>113</v>
      </c>
      <c r="F32" s="222" t="s">
        <v>432</v>
      </c>
      <c r="G32" s="176">
        <f t="shared" si="1"/>
        <v>0</v>
      </c>
      <c r="H32" s="138"/>
      <c r="I32" s="182"/>
      <c r="J32" s="230"/>
      <c r="K32" s="253"/>
      <c r="L32" s="116"/>
      <c r="M32" s="166"/>
      <c r="N32" s="166"/>
      <c r="O32" s="166"/>
    </row>
    <row r="33" spans="3:15" ht="29.25" customHeight="1">
      <c r="C33" s="112"/>
      <c r="D33" s="113"/>
      <c r="E33" s="186" t="s">
        <v>114</v>
      </c>
      <c r="F33" s="222" t="s">
        <v>433</v>
      </c>
      <c r="G33" s="176">
        <f t="shared" si="1"/>
        <v>0</v>
      </c>
      <c r="H33" s="138"/>
      <c r="I33" s="182"/>
      <c r="J33" s="230"/>
      <c r="K33" s="253"/>
      <c r="L33" s="116"/>
      <c r="M33" s="166"/>
      <c r="N33" s="166"/>
      <c r="O33" s="166"/>
    </row>
    <row r="34" spans="3:15" ht="29.25" customHeight="1">
      <c r="C34" s="112"/>
      <c r="D34" s="113"/>
      <c r="E34" s="185" t="s">
        <v>115</v>
      </c>
      <c r="F34" s="222" t="s">
        <v>434</v>
      </c>
      <c r="G34" s="176">
        <f t="shared" si="1"/>
        <v>0</v>
      </c>
      <c r="H34" s="138"/>
      <c r="I34" s="182"/>
      <c r="J34" s="230"/>
      <c r="K34" s="253"/>
      <c r="L34" s="116"/>
      <c r="M34" s="166"/>
      <c r="N34" s="166"/>
      <c r="O34" s="166"/>
    </row>
    <row r="35" spans="3:15" ht="29.25" customHeight="1">
      <c r="C35" s="112"/>
      <c r="D35" s="113"/>
      <c r="E35" s="186" t="s">
        <v>117</v>
      </c>
      <c r="F35" s="222" t="s">
        <v>435</v>
      </c>
      <c r="G35" s="176">
        <f t="shared" si="1"/>
        <v>0</v>
      </c>
      <c r="H35" s="138"/>
      <c r="I35" s="182"/>
      <c r="J35" s="230"/>
      <c r="K35" s="253"/>
      <c r="L35" s="116"/>
      <c r="M35" s="166"/>
      <c r="N35" s="166"/>
      <c r="O35" s="166"/>
    </row>
    <row r="36" spans="3:12" ht="29.25" customHeight="1">
      <c r="C36" s="112"/>
      <c r="D36" s="113"/>
      <c r="E36" s="185" t="s">
        <v>118</v>
      </c>
      <c r="F36" s="222" t="s">
        <v>436</v>
      </c>
      <c r="G36" s="176">
        <f t="shared" si="1"/>
        <v>0</v>
      </c>
      <c r="H36" s="138"/>
      <c r="I36" s="182"/>
      <c r="J36" s="230"/>
      <c r="K36" s="253"/>
      <c r="L36" s="116"/>
    </row>
    <row r="37" spans="3:12" ht="29.25" customHeight="1">
      <c r="C37" s="112"/>
      <c r="D37" s="113"/>
      <c r="E37" s="186" t="s">
        <v>119</v>
      </c>
      <c r="F37" s="222" t="s">
        <v>437</v>
      </c>
      <c r="G37" s="176">
        <f t="shared" si="1"/>
        <v>0</v>
      </c>
      <c r="H37" s="138"/>
      <c r="I37" s="182"/>
      <c r="J37" s="230"/>
      <c r="K37" s="253"/>
      <c r="L37" s="116"/>
    </row>
    <row r="38" spans="3:12" ht="29.25" customHeight="1">
      <c r="C38" s="112"/>
      <c r="D38" s="113"/>
      <c r="E38" s="185" t="s">
        <v>120</v>
      </c>
      <c r="F38" s="222" t="s">
        <v>438</v>
      </c>
      <c r="G38" s="176">
        <f t="shared" si="1"/>
        <v>0</v>
      </c>
      <c r="H38" s="138"/>
      <c r="I38" s="182"/>
      <c r="J38" s="230"/>
      <c r="K38" s="253"/>
      <c r="L38" s="116"/>
    </row>
    <row r="39" spans="3:12" ht="29.25" customHeight="1">
      <c r="C39" s="112"/>
      <c r="D39" s="113"/>
      <c r="E39" s="186" t="s">
        <v>121</v>
      </c>
      <c r="F39" s="223" t="s">
        <v>285</v>
      </c>
      <c r="G39" s="176">
        <f>G40+G42+G43+G47+G48</f>
        <v>0</v>
      </c>
      <c r="H39" s="138"/>
      <c r="I39" s="182"/>
      <c r="J39" s="232">
        <f>J40+J42+J43+J47+J48</f>
        <v>0</v>
      </c>
      <c r="K39" s="253"/>
      <c r="L39" s="116"/>
    </row>
    <row r="40" spans="3:12" ht="29.25" customHeight="1">
      <c r="C40" s="112"/>
      <c r="D40" s="113"/>
      <c r="E40" s="187" t="s">
        <v>286</v>
      </c>
      <c r="F40" s="221" t="s">
        <v>439</v>
      </c>
      <c r="G40" s="176">
        <f>SUM(J40:K40)</f>
        <v>0</v>
      </c>
      <c r="H40" s="138"/>
      <c r="I40" s="182"/>
      <c r="J40" s="230"/>
      <c r="K40" s="253"/>
      <c r="L40" s="116"/>
    </row>
    <row r="41" spans="3:12" ht="29.25" customHeight="1">
      <c r="C41" s="112"/>
      <c r="D41" s="113"/>
      <c r="E41" s="187" t="s">
        <v>287</v>
      </c>
      <c r="F41" s="221" t="s">
        <v>440</v>
      </c>
      <c r="G41" s="176">
        <f>SUM(J41:K41)</f>
        <v>0</v>
      </c>
      <c r="H41" s="138"/>
      <c r="I41" s="182"/>
      <c r="J41" s="230"/>
      <c r="K41" s="253"/>
      <c r="L41" s="116"/>
    </row>
    <row r="42" spans="3:12" ht="29.25" customHeight="1">
      <c r="C42" s="112"/>
      <c r="D42" s="113"/>
      <c r="E42" s="187" t="s">
        <v>288</v>
      </c>
      <c r="F42" s="221" t="s">
        <v>441</v>
      </c>
      <c r="G42" s="176">
        <f>SUM(J42:K42)</f>
        <v>0</v>
      </c>
      <c r="H42" s="138"/>
      <c r="I42" s="182"/>
      <c r="J42" s="230"/>
      <c r="K42" s="253"/>
      <c r="L42" s="116"/>
    </row>
    <row r="43" spans="3:12" ht="29.25" customHeight="1">
      <c r="C43" s="112"/>
      <c r="D43" s="113"/>
      <c r="E43" s="187" t="s">
        <v>122</v>
      </c>
      <c r="F43" s="223" t="s">
        <v>442</v>
      </c>
      <c r="G43" s="176">
        <f>SUM(G44:G46)</f>
        <v>0</v>
      </c>
      <c r="H43" s="138"/>
      <c r="I43" s="182"/>
      <c r="J43" s="232">
        <f>SUM(J44:J46)</f>
        <v>0</v>
      </c>
      <c r="K43" s="253"/>
      <c r="L43" s="116"/>
    </row>
    <row r="44" spans="3:12" ht="29.25" customHeight="1">
      <c r="C44" s="112"/>
      <c r="D44" s="113"/>
      <c r="E44" s="187" t="s">
        <v>289</v>
      </c>
      <c r="F44" s="221" t="s">
        <v>290</v>
      </c>
      <c r="G44" s="176">
        <f aca="true" t="shared" si="2" ref="G44:G52">SUM(J44:K44)</f>
        <v>0</v>
      </c>
      <c r="H44" s="138"/>
      <c r="I44" s="182"/>
      <c r="J44" s="230"/>
      <c r="K44" s="253"/>
      <c r="L44" s="116"/>
    </row>
    <row r="45" spans="3:12" ht="29.25" customHeight="1">
      <c r="C45" s="112"/>
      <c r="D45" s="113"/>
      <c r="E45" s="187" t="s">
        <v>291</v>
      </c>
      <c r="F45" s="221" t="s">
        <v>443</v>
      </c>
      <c r="G45" s="176">
        <f t="shared" si="2"/>
        <v>0</v>
      </c>
      <c r="H45" s="138"/>
      <c r="I45" s="182"/>
      <c r="J45" s="230"/>
      <c r="K45" s="253"/>
      <c r="L45" s="116"/>
    </row>
    <row r="46" spans="3:12" ht="29.25" customHeight="1">
      <c r="C46" s="112"/>
      <c r="D46" s="113"/>
      <c r="E46" s="187" t="s">
        <v>292</v>
      </c>
      <c r="F46" s="221" t="s">
        <v>444</v>
      </c>
      <c r="G46" s="176">
        <f t="shared" si="2"/>
        <v>0</v>
      </c>
      <c r="H46" s="138"/>
      <c r="I46" s="182"/>
      <c r="J46" s="230"/>
      <c r="K46" s="253"/>
      <c r="L46" s="116"/>
    </row>
    <row r="47" spans="3:12" ht="29.25" customHeight="1">
      <c r="C47" s="112"/>
      <c r="D47" s="113"/>
      <c r="E47" s="187" t="s">
        <v>123</v>
      </c>
      <c r="F47" s="224" t="s">
        <v>445</v>
      </c>
      <c r="G47" s="176">
        <f t="shared" si="2"/>
        <v>0</v>
      </c>
      <c r="H47" s="138"/>
      <c r="I47" s="182"/>
      <c r="J47" s="230"/>
      <c r="K47" s="253"/>
      <c r="L47" s="116"/>
    </row>
    <row r="48" spans="3:12" ht="29.25" customHeight="1">
      <c r="C48" s="112"/>
      <c r="D48" s="113"/>
      <c r="E48" s="187" t="s">
        <v>227</v>
      </c>
      <c r="F48" s="224" t="s">
        <v>446</v>
      </c>
      <c r="G48" s="176">
        <f t="shared" si="2"/>
        <v>0</v>
      </c>
      <c r="H48" s="138"/>
      <c r="I48" s="182"/>
      <c r="J48" s="230"/>
      <c r="K48" s="253"/>
      <c r="L48" s="116"/>
    </row>
    <row r="49" spans="3:12" ht="29.25" customHeight="1">
      <c r="C49" s="112"/>
      <c r="D49" s="113"/>
      <c r="E49" s="187" t="s">
        <v>320</v>
      </c>
      <c r="F49" s="224" t="s">
        <v>447</v>
      </c>
      <c r="G49" s="176">
        <f t="shared" si="2"/>
        <v>0</v>
      </c>
      <c r="H49" s="138"/>
      <c r="I49" s="182"/>
      <c r="J49" s="230"/>
      <c r="K49" s="253"/>
      <c r="L49" s="116"/>
    </row>
    <row r="50" spans="3:12" ht="29.25" customHeight="1">
      <c r="C50" s="112"/>
      <c r="D50" s="113"/>
      <c r="E50" s="187" t="s">
        <v>321</v>
      </c>
      <c r="F50" s="224" t="s">
        <v>448</v>
      </c>
      <c r="G50" s="176">
        <f t="shared" si="2"/>
        <v>0</v>
      </c>
      <c r="H50" s="138"/>
      <c r="I50" s="182"/>
      <c r="J50" s="230"/>
      <c r="K50" s="253"/>
      <c r="L50" s="116"/>
    </row>
    <row r="51" spans="3:12" ht="29.25" customHeight="1">
      <c r="C51" s="112"/>
      <c r="D51" s="113"/>
      <c r="E51" s="187" t="s">
        <v>293</v>
      </c>
      <c r="F51" s="224" t="s">
        <v>449</v>
      </c>
      <c r="G51" s="176">
        <f t="shared" si="2"/>
        <v>0</v>
      </c>
      <c r="H51" s="138"/>
      <c r="I51" s="182"/>
      <c r="J51" s="230"/>
      <c r="K51" s="253"/>
      <c r="L51" s="116"/>
    </row>
    <row r="52" spans="3:12" ht="29.25" customHeight="1" thickBot="1">
      <c r="C52" s="112"/>
      <c r="D52" s="113"/>
      <c r="E52" s="188" t="s">
        <v>294</v>
      </c>
      <c r="F52" s="225" t="s">
        <v>450</v>
      </c>
      <c r="G52" s="183">
        <f t="shared" si="2"/>
        <v>0</v>
      </c>
      <c r="H52" s="143"/>
      <c r="I52" s="182"/>
      <c r="J52" s="233"/>
      <c r="K52" s="253"/>
      <c r="L52" s="116"/>
    </row>
    <row r="53" spans="3:12" ht="11.25">
      <c r="C53" s="112"/>
      <c r="D53" s="120"/>
      <c r="E53" s="121"/>
      <c r="F53" s="122"/>
      <c r="G53" s="123"/>
      <c r="H53" s="123"/>
      <c r="I53" s="189"/>
      <c r="J53" s="234" t="s">
        <v>302</v>
      </c>
      <c r="K53" s="123"/>
      <c r="L53" s="124"/>
    </row>
    <row r="54" spans="3:11" ht="11.25">
      <c r="C54" s="112"/>
      <c r="D54" s="112"/>
      <c r="E54" s="112"/>
      <c r="F54" s="125"/>
      <c r="G54" s="126"/>
      <c r="H54" s="126"/>
      <c r="I54" s="126"/>
      <c r="J54" s="126"/>
      <c r="K54" s="126"/>
    </row>
  </sheetData>
  <sheetProtection password="FA9C" sheet="1" scenarios="1" formatColumns="0" formatRows="0"/>
  <mergeCells count="1">
    <mergeCell ref="E10:G10"/>
  </mergeCells>
  <dataValidations count="5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J21:J52 G20:I52 I18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  <dataValidation type="date" allowBlank="1" showInputMessage="1" showErrorMessage="1" sqref="G16:G17">
      <formula1>1</formula1>
      <formula2>73051</formula2>
    </dataValidation>
  </dataValidations>
  <hyperlinks>
    <hyperlink ref="F30" location="'ТС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ТС инвестиции'!A1" display="Добавить мероприятие"/>
    <hyperlink ref="J53" location="'ТС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B23"/>
  <sheetViews>
    <sheetView zoomScalePageLayoutView="0" workbookViewId="0" topLeftCell="C7">
      <selection activeCell="G35" sqref="G35"/>
    </sheetView>
  </sheetViews>
  <sheetFormatPr defaultColWidth="9.00390625" defaultRowHeight="12.75"/>
  <cols>
    <col min="1" max="2" width="0" style="91" hidden="1" customWidth="1"/>
    <col min="3" max="3" width="3.75390625" style="91" customWidth="1"/>
    <col min="4" max="4" width="8.875" style="91" customWidth="1"/>
    <col min="5" max="5" width="6.875" style="91" customWidth="1"/>
    <col min="6" max="6" width="50.75390625" style="91" customWidth="1"/>
    <col min="7" max="7" width="40.75390625" style="91" customWidth="1"/>
    <col min="8" max="8" width="3.75390625" style="91" customWidth="1"/>
    <col min="9" max="16384" width="9.125" style="91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3"/>
      <c r="E8" s="94"/>
      <c r="F8" s="94"/>
      <c r="G8" s="94"/>
      <c r="H8" s="95"/>
    </row>
    <row r="9" spans="4:28" ht="12.75" customHeight="1">
      <c r="D9" s="96"/>
      <c r="E9" s="97"/>
      <c r="F9" s="155" t="s">
        <v>325</v>
      </c>
      <c r="G9" s="97"/>
      <c r="H9" s="98"/>
      <c r="I9" s="99"/>
      <c r="J9" s="99"/>
      <c r="K9" s="99"/>
      <c r="L9" s="99"/>
      <c r="M9" s="99"/>
      <c r="N9" s="99"/>
      <c r="O9" s="99"/>
      <c r="P9" s="99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</row>
    <row r="10" spans="3:24" ht="36" customHeight="1">
      <c r="C10" s="101"/>
      <c r="D10" s="102"/>
      <c r="E10" s="405" t="s">
        <v>306</v>
      </c>
      <c r="F10" s="406"/>
      <c r="G10" s="407"/>
      <c r="H10" s="103"/>
      <c r="I10" s="104"/>
      <c r="J10" s="104"/>
      <c r="K10" s="104"/>
      <c r="L10" s="104"/>
      <c r="M10" s="104"/>
      <c r="N10" s="104"/>
      <c r="O10" s="104"/>
      <c r="P10" s="104"/>
      <c r="Q10" s="105"/>
      <c r="R10" s="105"/>
      <c r="S10" s="105"/>
      <c r="T10" s="105"/>
      <c r="U10" s="105"/>
      <c r="V10" s="105"/>
      <c r="W10" s="105"/>
      <c r="X10" s="105"/>
    </row>
    <row r="11" spans="3:24" ht="12.75" customHeight="1" thickBot="1">
      <c r="C11" s="101"/>
      <c r="D11" s="102"/>
      <c r="E11" s="97"/>
      <c r="F11" s="97"/>
      <c r="G11" s="97"/>
      <c r="H11" s="98"/>
      <c r="I11" s="99"/>
      <c r="J11" s="99"/>
      <c r="K11" s="99"/>
      <c r="L11" s="99"/>
      <c r="M11" s="99"/>
      <c r="N11" s="99"/>
      <c r="O11" s="99"/>
      <c r="P11" s="99"/>
      <c r="Q11" s="105"/>
      <c r="R11" s="105"/>
      <c r="S11" s="105"/>
      <c r="T11" s="105"/>
      <c r="U11" s="105"/>
      <c r="V11" s="105"/>
      <c r="W11" s="105"/>
      <c r="X11" s="105"/>
    </row>
    <row r="12" spans="3:24" ht="30" customHeight="1" thickBot="1">
      <c r="C12" s="101"/>
      <c r="D12" s="102"/>
      <c r="E12" s="106" t="s">
        <v>26</v>
      </c>
      <c r="F12" s="107" t="s">
        <v>106</v>
      </c>
      <c r="G12" s="108" t="s">
        <v>350</v>
      </c>
      <c r="H12" s="98"/>
      <c r="I12" s="99"/>
      <c r="J12" s="99"/>
      <c r="K12" s="99"/>
      <c r="L12" s="99"/>
      <c r="M12" s="99"/>
      <c r="N12" s="99"/>
      <c r="O12" s="99"/>
      <c r="P12" s="99"/>
      <c r="Q12" s="105"/>
      <c r="R12" s="105"/>
      <c r="S12" s="105"/>
      <c r="T12" s="105"/>
      <c r="U12" s="105"/>
      <c r="V12" s="105"/>
      <c r="W12" s="105"/>
      <c r="X12" s="105"/>
    </row>
    <row r="13" spans="3:24" ht="12" customHeight="1" thickBot="1">
      <c r="C13" s="101"/>
      <c r="D13" s="102"/>
      <c r="E13" s="109">
        <v>1</v>
      </c>
      <c r="F13" s="110">
        <f>E13+1</f>
        <v>2</v>
      </c>
      <c r="G13" s="111">
        <f>F13+1</f>
        <v>3</v>
      </c>
      <c r="H13" s="98"/>
      <c r="I13" s="99"/>
      <c r="J13" s="99"/>
      <c r="K13" s="99"/>
      <c r="L13" s="99"/>
      <c r="M13" s="99"/>
      <c r="N13" s="99"/>
      <c r="O13" s="99"/>
      <c r="P13" s="99"/>
      <c r="Q13" s="105"/>
      <c r="R13" s="105"/>
      <c r="S13" s="105"/>
      <c r="T13" s="105"/>
      <c r="U13" s="105"/>
      <c r="V13" s="105"/>
      <c r="W13" s="105"/>
      <c r="X13" s="105"/>
    </row>
    <row r="14" spans="3:8" ht="36" customHeight="1">
      <c r="C14" s="112"/>
      <c r="D14" s="113"/>
      <c r="E14" s="114">
        <v>1</v>
      </c>
      <c r="F14" s="115" t="s">
        <v>371</v>
      </c>
      <c r="G14" s="145"/>
      <c r="H14" s="116"/>
    </row>
    <row r="15" spans="3:8" ht="36" customHeight="1">
      <c r="C15" s="112"/>
      <c r="D15" s="113"/>
      <c r="E15" s="132" t="s">
        <v>485</v>
      </c>
      <c r="F15" s="329" t="s">
        <v>372</v>
      </c>
      <c r="G15" s="145"/>
      <c r="H15" s="116"/>
    </row>
    <row r="16" spans="3:8" ht="36" customHeight="1">
      <c r="C16" s="112"/>
      <c r="D16" s="113"/>
      <c r="E16" s="90">
        <v>2</v>
      </c>
      <c r="F16" s="117" t="s">
        <v>369</v>
      </c>
      <c r="G16" s="142"/>
      <c r="H16" s="116"/>
    </row>
    <row r="17" spans="3:8" ht="36" customHeight="1">
      <c r="C17" s="112"/>
      <c r="D17" s="113"/>
      <c r="E17" s="90">
        <v>3</v>
      </c>
      <c r="F17" s="117" t="s">
        <v>267</v>
      </c>
      <c r="G17" s="142"/>
      <c r="H17" s="116"/>
    </row>
    <row r="18" spans="3:8" ht="36" customHeight="1">
      <c r="C18" s="112"/>
      <c r="D18" s="323"/>
      <c r="E18" s="90">
        <v>4</v>
      </c>
      <c r="F18" s="117" t="s">
        <v>370</v>
      </c>
      <c r="G18" s="131">
        <f>SUM(G19:G20)</f>
        <v>0</v>
      </c>
      <c r="H18" s="116"/>
    </row>
    <row r="19" spans="3:8" ht="11.25" hidden="1">
      <c r="C19" s="112"/>
      <c r="D19" s="323" t="s">
        <v>482</v>
      </c>
      <c r="E19" s="324"/>
      <c r="F19" s="325"/>
      <c r="G19" s="327"/>
      <c r="H19" s="116"/>
    </row>
    <row r="20" spans="3:8" ht="11.25">
      <c r="C20" s="112"/>
      <c r="D20" s="323" t="s">
        <v>481</v>
      </c>
      <c r="E20" s="321"/>
      <c r="F20" s="330" t="s">
        <v>373</v>
      </c>
      <c r="G20" s="322"/>
      <c r="H20" s="116"/>
    </row>
    <row r="21" spans="3:8" ht="36" customHeight="1" thickBot="1">
      <c r="C21" s="112"/>
      <c r="D21" s="113"/>
      <c r="E21" s="169">
        <v>5</v>
      </c>
      <c r="F21" s="170" t="s">
        <v>198</v>
      </c>
      <c r="G21" s="214"/>
      <c r="H21" s="116"/>
    </row>
    <row r="22" spans="3:8" ht="11.25">
      <c r="C22" s="112"/>
      <c r="D22" s="120"/>
      <c r="E22" s="121"/>
      <c r="F22" s="122"/>
      <c r="G22" s="123"/>
      <c r="H22" s="124"/>
    </row>
    <row r="23" spans="3:7" ht="11.25">
      <c r="C23" s="112"/>
      <c r="D23" s="112"/>
      <c r="E23" s="112"/>
      <c r="F23" s="125"/>
      <c r="G23" s="126"/>
    </row>
  </sheetData>
  <sheetProtection password="FA9C" sheet="1" objects="1" scenarios="1" formatColumns="0" formatRows="0"/>
  <mergeCells count="1">
    <mergeCell ref="E10:G10"/>
  </mergeCells>
  <dataValidations count="2">
    <dataValidation type="whole" allowBlank="1" showInputMessage="1" showErrorMessage="1" sqref="G21 G14:G17">
      <formula1>-99999999</formula1>
      <formula2>999999999</formula2>
    </dataValidation>
    <dataValidation type="decimal" allowBlank="1" showInputMessage="1" showErrorMessage="1" sqref="G18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ТС доступ'!A1" display="Добавить систему теплоснабжения"/>
  </hyperlink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6">
    <pageSetUpPr fitToPage="1"/>
  </sheetPr>
  <dimension ref="C8:AD66"/>
  <sheetViews>
    <sheetView zoomScalePageLayoutView="0" workbookViewId="0" topLeftCell="C46">
      <selection activeCell="I68" sqref="I68"/>
    </sheetView>
  </sheetViews>
  <sheetFormatPr defaultColWidth="9.00390625" defaultRowHeight="12.75"/>
  <cols>
    <col min="1" max="2" width="2.75390625" style="91" hidden="1" customWidth="1"/>
    <col min="3" max="4" width="2.75390625" style="91" customWidth="1"/>
    <col min="5" max="5" width="6.875" style="91" customWidth="1"/>
    <col min="6" max="6" width="50.75390625" style="91" customWidth="1"/>
    <col min="7" max="7" width="30.75390625" style="91" customWidth="1"/>
    <col min="8" max="8" width="15.75390625" style="91" customWidth="1"/>
    <col min="9" max="9" width="40.75390625" style="91" customWidth="1"/>
    <col min="10" max="10" width="14.75390625" style="91" customWidth="1"/>
    <col min="11" max="11" width="2.75390625" style="91" customWidth="1"/>
    <col min="12" max="16384" width="9.125" style="91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10" ht="11.25">
      <c r="D8" s="93"/>
      <c r="E8" s="94"/>
      <c r="F8" s="94"/>
      <c r="G8" s="94"/>
      <c r="H8" s="94"/>
      <c r="I8" s="94"/>
      <c r="J8" s="95"/>
    </row>
    <row r="9" spans="4:30" ht="12.75" customHeight="1">
      <c r="D9" s="96"/>
      <c r="E9" s="97"/>
      <c r="F9" s="155" t="s">
        <v>325</v>
      </c>
      <c r="G9" s="128"/>
      <c r="H9" s="128"/>
      <c r="I9" s="97"/>
      <c r="J9" s="98"/>
      <c r="K9" s="99"/>
      <c r="L9" s="99"/>
      <c r="M9" s="99"/>
      <c r="N9" s="99"/>
      <c r="O9" s="99"/>
      <c r="P9" s="99"/>
      <c r="Q9" s="99"/>
      <c r="R9" s="99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</row>
    <row r="10" spans="3:26" ht="30.75" customHeight="1">
      <c r="C10" s="101"/>
      <c r="D10" s="102"/>
      <c r="E10" s="405" t="s">
        <v>307</v>
      </c>
      <c r="F10" s="406"/>
      <c r="G10" s="406"/>
      <c r="H10" s="406"/>
      <c r="I10" s="407"/>
      <c r="J10" s="103"/>
      <c r="K10" s="104"/>
      <c r="L10" s="104"/>
      <c r="M10" s="104"/>
      <c r="N10" s="104"/>
      <c r="O10" s="104"/>
      <c r="P10" s="104"/>
      <c r="Q10" s="104"/>
      <c r="R10" s="104"/>
      <c r="S10" s="105"/>
      <c r="T10" s="105"/>
      <c r="U10" s="105"/>
      <c r="V10" s="105"/>
      <c r="W10" s="105"/>
      <c r="X10" s="105"/>
      <c r="Y10" s="105"/>
      <c r="Z10" s="105"/>
    </row>
    <row r="11" spans="3:26" ht="12.75" customHeight="1" thickBot="1">
      <c r="C11" s="101"/>
      <c r="D11" s="102"/>
      <c r="E11" s="97"/>
      <c r="F11" s="97"/>
      <c r="G11" s="97"/>
      <c r="H11" s="97"/>
      <c r="I11" s="97"/>
      <c r="J11" s="98"/>
      <c r="K11" s="99"/>
      <c r="L11" s="99"/>
      <c r="M11" s="99"/>
      <c r="N11" s="99"/>
      <c r="O11" s="99"/>
      <c r="P11" s="99"/>
      <c r="Q11" s="99"/>
      <c r="R11" s="99"/>
      <c r="S11" s="105"/>
      <c r="T11" s="105"/>
      <c r="U11" s="105"/>
      <c r="V11" s="105"/>
      <c r="W11" s="105"/>
      <c r="X11" s="105"/>
      <c r="Y11" s="105"/>
      <c r="Z11" s="105"/>
    </row>
    <row r="12" spans="3:26" ht="29.25" customHeight="1" thickBot="1">
      <c r="C12" s="101"/>
      <c r="D12" s="102"/>
      <c r="E12" s="235" t="s">
        <v>26</v>
      </c>
      <c r="F12" s="451" t="s">
        <v>106</v>
      </c>
      <c r="G12" s="452"/>
      <c r="H12" s="237" t="s">
        <v>88</v>
      </c>
      <c r="I12" s="238" t="s">
        <v>350</v>
      </c>
      <c r="J12" s="98"/>
      <c r="K12" s="99"/>
      <c r="L12" s="99"/>
      <c r="M12" s="99"/>
      <c r="N12" s="99"/>
      <c r="O12" s="99"/>
      <c r="P12" s="99"/>
      <c r="Q12" s="99"/>
      <c r="R12" s="99"/>
      <c r="S12" s="105"/>
      <c r="T12" s="105"/>
      <c r="U12" s="105"/>
      <c r="V12" s="105"/>
      <c r="W12" s="105"/>
      <c r="X12" s="105"/>
      <c r="Y12" s="105"/>
      <c r="Z12" s="105"/>
    </row>
    <row r="13" spans="3:26" ht="12" customHeight="1" thickBot="1">
      <c r="C13" s="101"/>
      <c r="D13" s="102"/>
      <c r="E13" s="191">
        <v>1</v>
      </c>
      <c r="F13" s="450">
        <f>E13+1</f>
        <v>2</v>
      </c>
      <c r="G13" s="450"/>
      <c r="H13" s="192">
        <f>F13+1</f>
        <v>3</v>
      </c>
      <c r="I13" s="241">
        <f>H13+1</f>
        <v>4</v>
      </c>
      <c r="J13" s="98"/>
      <c r="K13" s="99"/>
      <c r="L13" s="99"/>
      <c r="M13" s="99"/>
      <c r="N13" s="99"/>
      <c r="O13" s="99"/>
      <c r="P13" s="99"/>
      <c r="Q13" s="99"/>
      <c r="R13" s="99"/>
      <c r="S13" s="105"/>
      <c r="T13" s="105"/>
      <c r="U13" s="105"/>
      <c r="V13" s="105"/>
      <c r="W13" s="105"/>
      <c r="X13" s="105"/>
      <c r="Y13" s="105"/>
      <c r="Z13" s="105"/>
    </row>
    <row r="14" spans="3:10" ht="29.25" customHeight="1">
      <c r="C14" s="112"/>
      <c r="D14" s="113"/>
      <c r="E14" s="132">
        <v>1</v>
      </c>
      <c r="F14" s="448" t="s">
        <v>375</v>
      </c>
      <c r="G14" s="449"/>
      <c r="H14" s="256" t="s">
        <v>330</v>
      </c>
      <c r="I14" s="257" t="s">
        <v>33</v>
      </c>
      <c r="J14" s="254"/>
    </row>
    <row r="15" spans="3:10" ht="29.25" customHeight="1">
      <c r="C15" s="112"/>
      <c r="D15" s="113"/>
      <c r="E15" s="129">
        <v>2</v>
      </c>
      <c r="F15" s="432" t="s">
        <v>376</v>
      </c>
      <c r="G15" s="433"/>
      <c r="H15" s="130" t="s">
        <v>328</v>
      </c>
      <c r="I15" s="138">
        <v>18913.62</v>
      </c>
      <c r="J15" s="116"/>
    </row>
    <row r="16" spans="3:10" ht="29.25" customHeight="1">
      <c r="C16" s="112"/>
      <c r="D16" s="113"/>
      <c r="E16" s="129">
        <v>3</v>
      </c>
      <c r="F16" s="432" t="s">
        <v>377</v>
      </c>
      <c r="G16" s="433"/>
      <c r="H16" s="130" t="s">
        <v>328</v>
      </c>
      <c r="I16" s="131">
        <f>SUM(I17,I18,I24,I27,I28,I29,I30,I31,I32,I33,I36,I39,I40)</f>
        <v>18913.62</v>
      </c>
      <c r="J16" s="116"/>
    </row>
    <row r="17" spans="3:10" ht="15" customHeight="1">
      <c r="C17" s="112"/>
      <c r="D17" s="113"/>
      <c r="E17" s="129" t="s">
        <v>89</v>
      </c>
      <c r="F17" s="430" t="s">
        <v>378</v>
      </c>
      <c r="G17" s="431"/>
      <c r="H17" s="130" t="s">
        <v>328</v>
      </c>
      <c r="I17" s="138"/>
      <c r="J17" s="116"/>
    </row>
    <row r="18" spans="3:10" ht="15" customHeight="1">
      <c r="C18" s="112"/>
      <c r="D18" s="113"/>
      <c r="E18" s="129" t="s">
        <v>90</v>
      </c>
      <c r="F18" s="430" t="s">
        <v>379</v>
      </c>
      <c r="G18" s="431"/>
      <c r="H18" s="130" t="s">
        <v>328</v>
      </c>
      <c r="I18" s="131">
        <f>SUMIF(G19:G23,G19,I19:I23)</f>
        <v>13926.32</v>
      </c>
      <c r="J18" s="116"/>
    </row>
    <row r="19" spans="3:10" ht="11.25">
      <c r="C19" s="112"/>
      <c r="D19" s="113"/>
      <c r="E19" s="442" t="s">
        <v>326</v>
      </c>
      <c r="F19" s="445" t="s">
        <v>265</v>
      </c>
      <c r="G19" s="117" t="s">
        <v>329</v>
      </c>
      <c r="H19" s="130" t="s">
        <v>328</v>
      </c>
      <c r="I19" s="139">
        <f>11476.53+2449.79</f>
        <v>13926.32</v>
      </c>
      <c r="J19" s="116"/>
    </row>
    <row r="20" spans="3:10" ht="11.25" customHeight="1">
      <c r="C20" s="112"/>
      <c r="D20" s="113"/>
      <c r="E20" s="443"/>
      <c r="F20" s="446"/>
      <c r="G20" s="127" t="s">
        <v>327</v>
      </c>
      <c r="H20" s="338" t="s">
        <v>516</v>
      </c>
      <c r="I20" s="139">
        <f>25500+4500</f>
        <v>30000</v>
      </c>
      <c r="J20" s="339" t="b">
        <f>ISNA(J21)</f>
        <v>0</v>
      </c>
    </row>
    <row r="21" spans="3:10" ht="24.75" customHeight="1">
      <c r="C21" s="112"/>
      <c r="D21" s="113"/>
      <c r="E21" s="443"/>
      <c r="F21" s="446"/>
      <c r="G21" s="117" t="s">
        <v>492</v>
      </c>
      <c r="H21" s="130" t="s">
        <v>328</v>
      </c>
      <c r="I21" s="131">
        <f>IF(I20="",0,IF(I20=0,0,I19/I20))</f>
        <v>0.46421066666666666</v>
      </c>
      <c r="J21" s="339">
        <f>INDEX(tech!G$24:G$51,MATCH(F19,tech!F$24:F$51,0))</f>
        <v>0</v>
      </c>
    </row>
    <row r="22" spans="3:10" ht="11.25">
      <c r="C22" s="112"/>
      <c r="D22" s="113"/>
      <c r="E22" s="444"/>
      <c r="F22" s="447"/>
      <c r="G22" s="127" t="s">
        <v>303</v>
      </c>
      <c r="H22" s="133" t="s">
        <v>330</v>
      </c>
      <c r="I22" s="215" t="s">
        <v>517</v>
      </c>
      <c r="J22" s="116"/>
    </row>
    <row r="23" spans="3:11" ht="15" customHeight="1">
      <c r="C23" s="112"/>
      <c r="D23" s="113"/>
      <c r="E23" s="86"/>
      <c r="F23" s="88" t="s">
        <v>304</v>
      </c>
      <c r="G23" s="87"/>
      <c r="H23" s="87"/>
      <c r="I23" s="89"/>
      <c r="J23" s="116"/>
      <c r="K23" s="134"/>
    </row>
    <row r="24" spans="3:10" ht="23.25" customHeight="1">
      <c r="C24" s="112"/>
      <c r="D24" s="113"/>
      <c r="E24" s="132" t="s">
        <v>308</v>
      </c>
      <c r="F24" s="430" t="s">
        <v>380</v>
      </c>
      <c r="G24" s="431"/>
      <c r="H24" s="130" t="s">
        <v>328</v>
      </c>
      <c r="I24" s="141">
        <v>1314.56</v>
      </c>
      <c r="J24" s="116"/>
    </row>
    <row r="25" spans="3:10" ht="15" customHeight="1">
      <c r="C25" s="112"/>
      <c r="D25" s="113"/>
      <c r="E25" s="132" t="s">
        <v>309</v>
      </c>
      <c r="F25" s="440" t="s">
        <v>381</v>
      </c>
      <c r="G25" s="441"/>
      <c r="H25" s="130" t="s">
        <v>331</v>
      </c>
      <c r="I25" s="131">
        <f>IF(I26=0,0,I24/I26)</f>
        <v>2.09749014727235</v>
      </c>
      <c r="J25" s="116"/>
    </row>
    <row r="26" spans="3:10" ht="15" customHeight="1">
      <c r="C26" s="112"/>
      <c r="D26" s="113"/>
      <c r="E26" s="129" t="s">
        <v>310</v>
      </c>
      <c r="F26" s="440" t="s">
        <v>382</v>
      </c>
      <c r="G26" s="441"/>
      <c r="H26" s="130" t="s">
        <v>59</v>
      </c>
      <c r="I26" s="138">
        <v>626.73</v>
      </c>
      <c r="J26" s="116"/>
    </row>
    <row r="27" spans="3:10" ht="23.25" customHeight="1">
      <c r="C27" s="112"/>
      <c r="D27" s="113"/>
      <c r="E27" s="129" t="s">
        <v>311</v>
      </c>
      <c r="F27" s="430" t="s">
        <v>383</v>
      </c>
      <c r="G27" s="431"/>
      <c r="H27" s="130" t="s">
        <v>328</v>
      </c>
      <c r="I27" s="138">
        <v>104.47</v>
      </c>
      <c r="J27" s="116"/>
    </row>
    <row r="28" spans="3:10" ht="23.25" customHeight="1">
      <c r="C28" s="112"/>
      <c r="D28" s="113"/>
      <c r="E28" s="129" t="s">
        <v>312</v>
      </c>
      <c r="F28" s="430" t="s">
        <v>384</v>
      </c>
      <c r="G28" s="431"/>
      <c r="H28" s="130" t="s">
        <v>328</v>
      </c>
      <c r="I28" s="138">
        <v>212.43</v>
      </c>
      <c r="J28" s="116"/>
    </row>
    <row r="29" spans="3:10" ht="23.25" customHeight="1">
      <c r="C29" s="112"/>
      <c r="D29" s="113"/>
      <c r="E29" s="129" t="s">
        <v>295</v>
      </c>
      <c r="F29" s="432" t="s">
        <v>385</v>
      </c>
      <c r="G29" s="433"/>
      <c r="H29" s="130" t="s">
        <v>328</v>
      </c>
      <c r="I29" s="138">
        <v>606.15</v>
      </c>
      <c r="J29" s="116"/>
    </row>
    <row r="30" spans="3:10" ht="23.25" customHeight="1">
      <c r="C30" s="112"/>
      <c r="D30" s="113"/>
      <c r="E30" s="129" t="s">
        <v>296</v>
      </c>
      <c r="F30" s="432" t="s">
        <v>386</v>
      </c>
      <c r="G30" s="433"/>
      <c r="H30" s="130" t="s">
        <v>328</v>
      </c>
      <c r="I30" s="138">
        <v>207.3</v>
      </c>
      <c r="J30" s="116"/>
    </row>
    <row r="31" spans="3:10" ht="23.25" customHeight="1">
      <c r="C31" s="112"/>
      <c r="D31" s="113"/>
      <c r="E31" s="129" t="s">
        <v>313</v>
      </c>
      <c r="F31" s="430" t="s">
        <v>387</v>
      </c>
      <c r="G31" s="431"/>
      <c r="H31" s="130" t="s">
        <v>328</v>
      </c>
      <c r="I31" s="138">
        <v>0</v>
      </c>
      <c r="J31" s="116"/>
    </row>
    <row r="32" spans="3:10" ht="15" customHeight="1">
      <c r="C32" s="112"/>
      <c r="D32" s="113"/>
      <c r="E32" s="129" t="s">
        <v>84</v>
      </c>
      <c r="F32" s="440" t="s">
        <v>388</v>
      </c>
      <c r="G32" s="441"/>
      <c r="H32" s="130" t="s">
        <v>328</v>
      </c>
      <c r="I32" s="138">
        <v>251.71</v>
      </c>
      <c r="J32" s="116"/>
    </row>
    <row r="33" spans="3:10" ht="23.25" customHeight="1">
      <c r="C33" s="112"/>
      <c r="D33" s="113"/>
      <c r="E33" s="129" t="s">
        <v>314</v>
      </c>
      <c r="F33" s="430" t="s">
        <v>389</v>
      </c>
      <c r="G33" s="431"/>
      <c r="H33" s="130" t="s">
        <v>328</v>
      </c>
      <c r="I33" s="138">
        <v>1503.17</v>
      </c>
      <c r="J33" s="116"/>
    </row>
    <row r="34" spans="3:10" ht="15" customHeight="1">
      <c r="C34" s="112"/>
      <c r="D34" s="113"/>
      <c r="E34" s="129" t="s">
        <v>315</v>
      </c>
      <c r="F34" s="440" t="s">
        <v>390</v>
      </c>
      <c r="G34" s="441"/>
      <c r="H34" s="130" t="s">
        <v>328</v>
      </c>
      <c r="I34" s="138"/>
      <c r="J34" s="116"/>
    </row>
    <row r="35" spans="3:10" ht="15" customHeight="1">
      <c r="C35" s="112"/>
      <c r="D35" s="113"/>
      <c r="E35" s="129" t="s">
        <v>316</v>
      </c>
      <c r="F35" s="440" t="s">
        <v>391</v>
      </c>
      <c r="G35" s="441"/>
      <c r="H35" s="130" t="s">
        <v>328</v>
      </c>
      <c r="I35" s="138"/>
      <c r="J35" s="116"/>
    </row>
    <row r="36" spans="3:10" ht="23.25" customHeight="1">
      <c r="C36" s="112"/>
      <c r="D36" s="113"/>
      <c r="E36" s="129" t="s">
        <v>317</v>
      </c>
      <c r="F36" s="430" t="s">
        <v>392</v>
      </c>
      <c r="G36" s="431"/>
      <c r="H36" s="130" t="s">
        <v>328</v>
      </c>
      <c r="I36" s="138">
        <v>558.87</v>
      </c>
      <c r="J36" s="116"/>
    </row>
    <row r="37" spans="3:10" ht="23.25" customHeight="1">
      <c r="C37" s="112"/>
      <c r="D37" s="113"/>
      <c r="E37" s="129" t="s">
        <v>7</v>
      </c>
      <c r="F37" s="440" t="s">
        <v>390</v>
      </c>
      <c r="G37" s="441"/>
      <c r="H37" s="130" t="s">
        <v>328</v>
      </c>
      <c r="I37" s="138"/>
      <c r="J37" s="116"/>
    </row>
    <row r="38" spans="3:10" ht="23.25" customHeight="1">
      <c r="C38" s="112"/>
      <c r="D38" s="113"/>
      <c r="E38" s="129" t="s">
        <v>8</v>
      </c>
      <c r="F38" s="440" t="s">
        <v>391</v>
      </c>
      <c r="G38" s="441"/>
      <c r="H38" s="130" t="s">
        <v>328</v>
      </c>
      <c r="I38" s="138"/>
      <c r="J38" s="116"/>
    </row>
    <row r="39" spans="3:10" ht="23.25" customHeight="1">
      <c r="C39" s="112"/>
      <c r="D39" s="113"/>
      <c r="E39" s="129" t="s">
        <v>318</v>
      </c>
      <c r="F39" s="430" t="s">
        <v>393</v>
      </c>
      <c r="G39" s="431"/>
      <c r="H39" s="130" t="s">
        <v>328</v>
      </c>
      <c r="I39" s="138">
        <v>0</v>
      </c>
      <c r="J39" s="116"/>
    </row>
    <row r="40" spans="3:10" ht="33.75" customHeight="1">
      <c r="C40" s="112"/>
      <c r="D40" s="113"/>
      <c r="E40" s="129" t="s">
        <v>319</v>
      </c>
      <c r="F40" s="430" t="s">
        <v>394</v>
      </c>
      <c r="G40" s="431"/>
      <c r="H40" s="130" t="s">
        <v>328</v>
      </c>
      <c r="I40" s="138">
        <f>11.3+217.34</f>
        <v>228.64000000000001</v>
      </c>
      <c r="J40" s="116"/>
    </row>
    <row r="41" spans="3:10" ht="24" customHeight="1">
      <c r="C41" s="112"/>
      <c r="D41" s="113"/>
      <c r="E41" s="129" t="s">
        <v>108</v>
      </c>
      <c r="F41" s="434" t="s">
        <v>395</v>
      </c>
      <c r="G41" s="435"/>
      <c r="H41" s="130" t="s">
        <v>328</v>
      </c>
      <c r="I41" s="138">
        <f>I15-I16</f>
        <v>0</v>
      </c>
      <c r="J41" s="116"/>
    </row>
    <row r="42" spans="3:10" ht="24" customHeight="1">
      <c r="C42" s="112"/>
      <c r="D42" s="113"/>
      <c r="E42" s="129" t="s">
        <v>109</v>
      </c>
      <c r="F42" s="434" t="s">
        <v>396</v>
      </c>
      <c r="G42" s="435"/>
      <c r="H42" s="130" t="s">
        <v>328</v>
      </c>
      <c r="I42" s="138"/>
      <c r="J42" s="116"/>
    </row>
    <row r="43" spans="3:10" ht="26.25" customHeight="1">
      <c r="C43" s="112"/>
      <c r="D43" s="113"/>
      <c r="E43" s="129" t="s">
        <v>464</v>
      </c>
      <c r="F43" s="430" t="s">
        <v>397</v>
      </c>
      <c r="G43" s="431"/>
      <c r="H43" s="130" t="s">
        <v>328</v>
      </c>
      <c r="I43" s="138"/>
      <c r="J43" s="116"/>
    </row>
    <row r="44" spans="3:10" ht="23.25" customHeight="1">
      <c r="C44" s="112"/>
      <c r="D44" s="113"/>
      <c r="E44" s="129" t="s">
        <v>110</v>
      </c>
      <c r="F44" s="434" t="s">
        <v>374</v>
      </c>
      <c r="G44" s="435"/>
      <c r="H44" s="130" t="s">
        <v>328</v>
      </c>
      <c r="I44" s="138"/>
      <c r="J44" s="116"/>
    </row>
    <row r="45" spans="3:10" ht="23.25" customHeight="1">
      <c r="C45" s="112"/>
      <c r="D45" s="113"/>
      <c r="E45" s="129" t="s">
        <v>465</v>
      </c>
      <c r="F45" s="430" t="s">
        <v>398</v>
      </c>
      <c r="G45" s="431"/>
      <c r="H45" s="130" t="s">
        <v>328</v>
      </c>
      <c r="I45" s="138"/>
      <c r="J45" s="116"/>
    </row>
    <row r="46" spans="3:10" ht="23.25" customHeight="1">
      <c r="C46" s="112"/>
      <c r="D46" s="113"/>
      <c r="E46" s="129" t="s">
        <v>111</v>
      </c>
      <c r="F46" s="434" t="s">
        <v>399</v>
      </c>
      <c r="G46" s="435"/>
      <c r="H46" s="130" t="s">
        <v>332</v>
      </c>
      <c r="I46" s="138">
        <v>16</v>
      </c>
      <c r="J46" s="116"/>
    </row>
    <row r="47" spans="3:10" ht="23.25" customHeight="1">
      <c r="C47" s="112"/>
      <c r="D47" s="113"/>
      <c r="E47" s="129" t="s">
        <v>112</v>
      </c>
      <c r="F47" s="434" t="s">
        <v>400</v>
      </c>
      <c r="G47" s="435"/>
      <c r="H47" s="130" t="s">
        <v>332</v>
      </c>
      <c r="I47" s="138">
        <v>3.0822</v>
      </c>
      <c r="J47" s="116"/>
    </row>
    <row r="48" spans="3:10" ht="23.25" customHeight="1">
      <c r="C48" s="112"/>
      <c r="D48" s="113"/>
      <c r="E48" s="129" t="s">
        <v>113</v>
      </c>
      <c r="F48" s="434" t="s">
        <v>401</v>
      </c>
      <c r="G48" s="435"/>
      <c r="H48" s="130" t="s">
        <v>333</v>
      </c>
      <c r="I48" s="138">
        <v>30</v>
      </c>
      <c r="J48" s="116"/>
    </row>
    <row r="49" spans="3:10" ht="23.25" customHeight="1">
      <c r="C49" s="112"/>
      <c r="D49" s="113"/>
      <c r="E49" s="129" t="s">
        <v>85</v>
      </c>
      <c r="F49" s="432" t="s">
        <v>402</v>
      </c>
      <c r="G49" s="433"/>
      <c r="H49" s="130" t="s">
        <v>333</v>
      </c>
      <c r="I49" s="138">
        <v>0</v>
      </c>
      <c r="J49" s="116"/>
    </row>
    <row r="50" spans="3:10" ht="23.25" customHeight="1">
      <c r="C50" s="112"/>
      <c r="D50" s="113"/>
      <c r="E50" s="129" t="s">
        <v>114</v>
      </c>
      <c r="F50" s="434" t="s">
        <v>403</v>
      </c>
      <c r="G50" s="435"/>
      <c r="H50" s="130" t="s">
        <v>333</v>
      </c>
      <c r="I50" s="138">
        <v>0</v>
      </c>
      <c r="J50" s="116"/>
    </row>
    <row r="51" spans="3:10" ht="23.25" customHeight="1">
      <c r="C51" s="112"/>
      <c r="D51" s="113"/>
      <c r="E51" s="129" t="s">
        <v>115</v>
      </c>
      <c r="F51" s="434" t="s">
        <v>404</v>
      </c>
      <c r="G51" s="435"/>
      <c r="H51" s="130" t="s">
        <v>333</v>
      </c>
      <c r="I51" s="131">
        <f>I52+I53</f>
        <v>27</v>
      </c>
      <c r="J51" s="116"/>
    </row>
    <row r="52" spans="3:10" ht="23.25" customHeight="1">
      <c r="C52" s="112"/>
      <c r="D52" s="113"/>
      <c r="E52" s="129" t="s">
        <v>116</v>
      </c>
      <c r="F52" s="430" t="s">
        <v>405</v>
      </c>
      <c r="G52" s="431"/>
      <c r="H52" s="130" t="s">
        <v>333</v>
      </c>
      <c r="I52" s="138"/>
      <c r="J52" s="116"/>
    </row>
    <row r="53" spans="3:10" ht="23.25" customHeight="1">
      <c r="C53" s="112"/>
      <c r="D53" s="113"/>
      <c r="E53" s="129" t="s">
        <v>91</v>
      </c>
      <c r="F53" s="430" t="s">
        <v>406</v>
      </c>
      <c r="G53" s="431"/>
      <c r="H53" s="130" t="s">
        <v>333</v>
      </c>
      <c r="I53" s="138">
        <v>27</v>
      </c>
      <c r="J53" s="116"/>
    </row>
    <row r="54" spans="3:10" ht="23.25" customHeight="1">
      <c r="C54" s="112"/>
      <c r="D54" s="113"/>
      <c r="E54" s="129" t="s">
        <v>117</v>
      </c>
      <c r="F54" s="434" t="s">
        <v>407</v>
      </c>
      <c r="G54" s="435"/>
      <c r="H54" s="130" t="s">
        <v>105</v>
      </c>
      <c r="I54" s="138">
        <v>10</v>
      </c>
      <c r="J54" s="116"/>
    </row>
    <row r="55" spans="3:10" ht="23.25" customHeight="1">
      <c r="C55" s="112"/>
      <c r="D55" s="113"/>
      <c r="E55" s="129" t="s">
        <v>118</v>
      </c>
      <c r="F55" s="432" t="s">
        <v>266</v>
      </c>
      <c r="G55" s="433"/>
      <c r="H55" s="130" t="s">
        <v>86</v>
      </c>
      <c r="I55" s="138">
        <v>3</v>
      </c>
      <c r="J55" s="116"/>
    </row>
    <row r="56" spans="3:10" ht="23.25" customHeight="1">
      <c r="C56" s="112"/>
      <c r="D56" s="113"/>
      <c r="E56" s="129" t="s">
        <v>119</v>
      </c>
      <c r="F56" s="434" t="s">
        <v>408</v>
      </c>
      <c r="G56" s="435"/>
      <c r="H56" s="130" t="s">
        <v>334</v>
      </c>
      <c r="I56" s="138">
        <v>10.42</v>
      </c>
      <c r="J56" s="116"/>
    </row>
    <row r="57" spans="3:10" ht="23.25" customHeight="1">
      <c r="C57" s="112"/>
      <c r="D57" s="113"/>
      <c r="E57" s="129" t="s">
        <v>120</v>
      </c>
      <c r="F57" s="434" t="s">
        <v>409</v>
      </c>
      <c r="G57" s="435"/>
      <c r="H57" s="130" t="s">
        <v>334</v>
      </c>
      <c r="I57" s="138">
        <v>10.42</v>
      </c>
      <c r="J57" s="116"/>
    </row>
    <row r="58" spans="3:10" ht="23.25" customHeight="1">
      <c r="C58" s="112"/>
      <c r="D58" s="113"/>
      <c r="E58" s="129" t="s">
        <v>121</v>
      </c>
      <c r="F58" s="434" t="s">
        <v>410</v>
      </c>
      <c r="G58" s="435"/>
      <c r="H58" s="130" t="s">
        <v>347</v>
      </c>
      <c r="I58" s="142">
        <v>0</v>
      </c>
      <c r="J58" s="116"/>
    </row>
    <row r="59" spans="3:10" ht="23.25" customHeight="1">
      <c r="C59" s="112"/>
      <c r="D59" s="113"/>
      <c r="E59" s="129" t="s">
        <v>122</v>
      </c>
      <c r="F59" s="434" t="s">
        <v>411</v>
      </c>
      <c r="G59" s="435"/>
      <c r="H59" s="130" t="s">
        <v>347</v>
      </c>
      <c r="I59" s="142">
        <v>1</v>
      </c>
      <c r="J59" s="116"/>
    </row>
    <row r="60" spans="3:10" ht="23.25" customHeight="1">
      <c r="C60" s="112"/>
      <c r="D60" s="113"/>
      <c r="E60" s="129" t="s">
        <v>123</v>
      </c>
      <c r="F60" s="434" t="s">
        <v>412</v>
      </c>
      <c r="G60" s="435"/>
      <c r="H60" s="130" t="s">
        <v>347</v>
      </c>
      <c r="I60" s="142">
        <v>0</v>
      </c>
      <c r="J60" s="116"/>
    </row>
    <row r="61" spans="3:10" ht="23.25" customHeight="1">
      <c r="C61" s="112"/>
      <c r="D61" s="113"/>
      <c r="E61" s="129" t="s">
        <v>227</v>
      </c>
      <c r="F61" s="434" t="s">
        <v>413</v>
      </c>
      <c r="G61" s="435"/>
      <c r="H61" s="130" t="s">
        <v>274</v>
      </c>
      <c r="I61" s="142">
        <v>5</v>
      </c>
      <c r="J61" s="116"/>
    </row>
    <row r="62" spans="3:10" ht="23.25" customHeight="1">
      <c r="C62" s="112"/>
      <c r="D62" s="113"/>
      <c r="E62" s="129" t="s">
        <v>320</v>
      </c>
      <c r="F62" s="434" t="s">
        <v>414</v>
      </c>
      <c r="G62" s="435"/>
      <c r="H62" s="130" t="s">
        <v>344</v>
      </c>
      <c r="I62" s="138"/>
      <c r="J62" s="116"/>
    </row>
    <row r="63" spans="3:10" ht="23.25" customHeight="1">
      <c r="C63" s="112"/>
      <c r="D63" s="113"/>
      <c r="E63" s="129" t="s">
        <v>321</v>
      </c>
      <c r="F63" s="434" t="s">
        <v>415</v>
      </c>
      <c r="G63" s="435"/>
      <c r="H63" s="130" t="s">
        <v>87</v>
      </c>
      <c r="I63" s="138">
        <v>20.891</v>
      </c>
      <c r="J63" s="116"/>
    </row>
    <row r="64" spans="3:10" ht="23.25" customHeight="1">
      <c r="C64" s="112"/>
      <c r="D64" s="113"/>
      <c r="E64" s="168" t="s">
        <v>293</v>
      </c>
      <c r="F64" s="438" t="s">
        <v>416</v>
      </c>
      <c r="G64" s="439"/>
      <c r="H64" s="133" t="s">
        <v>297</v>
      </c>
      <c r="I64" s="139">
        <v>0.4817</v>
      </c>
      <c r="J64" s="116"/>
    </row>
    <row r="65" spans="3:10" ht="51" customHeight="1" thickBot="1">
      <c r="C65" s="112"/>
      <c r="D65" s="113"/>
      <c r="E65" s="135" t="s">
        <v>294</v>
      </c>
      <c r="F65" s="436" t="s">
        <v>6</v>
      </c>
      <c r="G65" s="437"/>
      <c r="H65" s="136"/>
      <c r="I65" s="263"/>
      <c r="J65" s="116"/>
    </row>
    <row r="66" spans="4:10" ht="11.25">
      <c r="D66" s="137"/>
      <c r="E66" s="123"/>
      <c r="F66" s="123"/>
      <c r="G66" s="123"/>
      <c r="H66" s="123"/>
      <c r="I66" s="123"/>
      <c r="J66" s="124"/>
    </row>
  </sheetData>
  <sheetProtection password="FA9C" sheet="1" objects="1" scenarios="1" formatColumns="0" formatRows="0"/>
  <mergeCells count="52">
    <mergeCell ref="F25:G25"/>
    <mergeCell ref="F26:G26"/>
    <mergeCell ref="F27:G27"/>
    <mergeCell ref="E10:I10"/>
    <mergeCell ref="E19:E22"/>
    <mergeCell ref="F19:F22"/>
    <mergeCell ref="F14:G14"/>
    <mergeCell ref="F15:G15"/>
    <mergeCell ref="F16:G16"/>
    <mergeCell ref="F17:G17"/>
    <mergeCell ref="F18:G18"/>
    <mergeCell ref="F13:G13"/>
    <mergeCell ref="F12:G12"/>
    <mergeCell ref="F24:G24"/>
    <mergeCell ref="F36:G36"/>
    <mergeCell ref="F28:G28"/>
    <mergeCell ref="F31:G31"/>
    <mergeCell ref="F32:G32"/>
    <mergeCell ref="F33:G33"/>
    <mergeCell ref="F29:G29"/>
    <mergeCell ref="F30:G30"/>
    <mergeCell ref="F34:G34"/>
    <mergeCell ref="F35:G35"/>
    <mergeCell ref="F40:G40"/>
    <mergeCell ref="F37:G37"/>
    <mergeCell ref="F38:G38"/>
    <mergeCell ref="F39:G39"/>
    <mergeCell ref="F42:G42"/>
    <mergeCell ref="F41:G41"/>
    <mergeCell ref="F65:G65"/>
    <mergeCell ref="F59:G59"/>
    <mergeCell ref="F60:G60"/>
    <mergeCell ref="F61:G61"/>
    <mergeCell ref="F62:G62"/>
    <mergeCell ref="F64:G64"/>
    <mergeCell ref="F63:G63"/>
    <mergeCell ref="F52:G52"/>
    <mergeCell ref="F49:G49"/>
    <mergeCell ref="F43:G43"/>
    <mergeCell ref="F58:G58"/>
    <mergeCell ref="F55:G55"/>
    <mergeCell ref="F48:G48"/>
    <mergeCell ref="F50:G50"/>
    <mergeCell ref="F51:G51"/>
    <mergeCell ref="F54:G54"/>
    <mergeCell ref="F56:G56"/>
    <mergeCell ref="F57:G57"/>
    <mergeCell ref="F53:G53"/>
    <mergeCell ref="F47:G47"/>
    <mergeCell ref="F44:G44"/>
    <mergeCell ref="F46:G46"/>
    <mergeCell ref="F45:G45"/>
  </mergeCells>
  <dataValidations count="6">
    <dataValidation type="decimal" allowBlank="1" showInputMessage="1" showErrorMessage="1" sqref="I54:I57 I62:I64 I24 I26:I45 I15:I17 I19:I20">
      <formula1>-99999999999</formula1>
      <formula2>999999999999</formula2>
    </dataValidation>
    <dataValidation type="whole" allowBlank="1" showInputMessage="1" showErrorMessage="1" sqref="I58:I61">
      <formula1>-99999999999</formula1>
      <formula2>999999999999</formula2>
    </dataValidation>
    <dataValidation type="decimal" allowBlank="1" showInputMessage="1" showErrorMessage="1" sqref="I46:I53">
      <formula1>-999999999999</formula1>
      <formula2>999999999999</formula2>
    </dataValidation>
    <dataValidation type="textLength" operator="lessThanOrEqual" allowBlank="1" showInputMessage="1" showErrorMessage="1" sqref="I65">
      <formula1>300</formula1>
    </dataValidation>
    <dataValidation type="list" allowBlank="1" showInputMessage="1" showErrorMessage="1" sqref="I14">
      <formula1>kind_of_activity</formula1>
    </dataValidation>
    <dataValidation type="list" allowBlank="1" showInputMessage="1" showErrorMessage="1" sqref="F19:F22">
      <formula1>topl</formula1>
    </dataValidation>
  </dataValidations>
  <hyperlinks>
    <hyperlink ref="F23" location="'ТС показатели'!R1C1" tooltip="Добавить вид топлива" display="Добавить вид топлива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olesya kozik</cp:lastModifiedBy>
  <cp:lastPrinted>2010-11-30T09:15:52Z</cp:lastPrinted>
  <dcterms:created xsi:type="dcterms:W3CDTF">2007-06-09T08:43:05Z</dcterms:created>
  <dcterms:modified xsi:type="dcterms:W3CDTF">2011-02-16T15:40:38Z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2</vt:i4>
  </property>
  <property fmtid="{D5CDD505-2E9C-101B-9397-08002B2CF9AE}" pid="10" name="CurrentVersion">
    <vt:lpwstr>3.0</vt:lpwstr>
  </property>
</Properties>
</file>